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1840" windowHeight="9855" firstSheet="2" activeTab="3"/>
  </bookViews>
  <sheets>
    <sheet name="стационар 2016" sheetId="1" r:id="rId1"/>
    <sheet name="СЗП (сл+пдень) 2016" sheetId="2" r:id="rId2"/>
    <sheet name="АПП профилактика 2016" sheetId="3" r:id="rId3"/>
    <sheet name="АПП заболев (обр.и посещ) 2016" sheetId="4" r:id="rId4"/>
    <sheet name="АПП неотложка 2016" sheetId="5" r:id="rId5"/>
    <sheet name="скорая 2016" sheetId="6" r:id="rId6"/>
  </sheets>
  <definedNames>
    <definedName name="_xlnm.Print_Titles" localSheetId="3">'АПП заболев (обр.и посещ) 2016'!$A:$A</definedName>
    <definedName name="_xlnm.Print_Titles" localSheetId="4">'АПП неотложка 2016'!$A:$A</definedName>
    <definedName name="_xlnm.Print_Titles" localSheetId="2">'АПП профилактика 2016'!$A:$A</definedName>
    <definedName name="_xlnm.Print_Titles" localSheetId="1">'СЗП (сл+пдень) 2016'!$A:$A</definedName>
    <definedName name="_xlnm.Print_Titles" localSheetId="5">'скорая 2016'!$A:$A</definedName>
    <definedName name="_xlnm.Print_Titles" localSheetId="0">'стационар 2016'!$A:$A</definedName>
    <definedName name="_xlnm.Print_Area" localSheetId="3">'АПП заболев (обр.и посещ) 2016'!$A$1:$E$103</definedName>
    <definedName name="_xlnm.Print_Area" localSheetId="4">'АПП неотложка 2016'!$A$1:$C$98</definedName>
    <definedName name="_xlnm.Print_Area" localSheetId="2">'АПП профилактика 2016'!$A$1:$C$96</definedName>
    <definedName name="_xlnm.Print_Area" localSheetId="1">'СЗП (сл+пдень) 2016'!$A$1:$D$97</definedName>
    <definedName name="_xlnm.Print_Area" localSheetId="5">'скорая 2016'!$A$1:$C$96</definedName>
    <definedName name="_xlnm.Print_Area" localSheetId="0">'стационар 2016'!$A$1:$C$100</definedName>
  </definedNames>
  <calcPr fullCalcOnLoad="1"/>
</workbook>
</file>

<file path=xl/sharedStrings.xml><?xml version="1.0" encoding="utf-8"?>
<sst xmlns="http://schemas.openxmlformats.org/spreadsheetml/2006/main" count="591" uniqueCount="118">
  <si>
    <t>Наименование медицинской организации</t>
  </si>
  <si>
    <t>случаи госпитализации на 2014 год</t>
  </si>
  <si>
    <t>ОБУЗ "Беловская  ЦРБ"</t>
  </si>
  <si>
    <t>ОБУЗ "Большесолдатская ЦРБ"</t>
  </si>
  <si>
    <t xml:space="preserve">ОБУЗ "Глушковская ЦРБ"                 </t>
  </si>
  <si>
    <t>ОБУЗ "Горшеченская ЦРБ"</t>
  </si>
  <si>
    <t>ОБУЗ "Дмитриевская ЦРБ"</t>
  </si>
  <si>
    <t>ОБУЗ "Железногорская ЦРБ"</t>
  </si>
  <si>
    <t xml:space="preserve">ОБУЗ "Золотухинская  ЦРБ"    </t>
  </si>
  <si>
    <t>ОБУЗ "Касторенская ЦРБ"</t>
  </si>
  <si>
    <t>ОБУЗ "Конышевская ЦРБ"</t>
  </si>
  <si>
    <t>ОБУЗ "Кореневская ЦРБ"</t>
  </si>
  <si>
    <t>ОБУЗ "Курская  ЦРБ"</t>
  </si>
  <si>
    <t>ОБУЗ "Курчатовская ЦРБ"</t>
  </si>
  <si>
    <t>ОБУЗ "Льговская ЦРБ"</t>
  </si>
  <si>
    <t>ОБУЗ "Мантуровская ЦРБ"</t>
  </si>
  <si>
    <t>ОБУЗ "Медвенская ЦРБ"</t>
  </si>
  <si>
    <t>ОБУЗ "Обоянская ЦРБ"</t>
  </si>
  <si>
    <t>ОБУЗ "Октябрьская ЦРБ"</t>
  </si>
  <si>
    <t>ОБУЗ "Поныровская ЦРБ"</t>
  </si>
  <si>
    <t>ОБУЗ "Пристенская ЦРБ"</t>
  </si>
  <si>
    <t>ОБУЗ "Рыльская ЦРБ"</t>
  </si>
  <si>
    <t>ОБУЗ "Советская ЦРБ"</t>
  </si>
  <si>
    <t xml:space="preserve">ОБУЗ "Солнцевская ЦРБ"             </t>
  </si>
  <si>
    <t>ОБУЗ "Суджанская ЦРБ"</t>
  </si>
  <si>
    <t>ОБУЗ "Тимская ЦРБ"</t>
  </si>
  <si>
    <t>ОБУЗ "Фатежская ЦРБ"</t>
  </si>
  <si>
    <t>ОБУЗ "Хомутовская ЦРБ"</t>
  </si>
  <si>
    <t>ОБУЗ "Черемисиновская ЦРБ"</t>
  </si>
  <si>
    <t>ОБУЗ "Щигровская ЦРБ"</t>
  </si>
  <si>
    <t>ИТОГО</t>
  </si>
  <si>
    <t>ОБУЗ "Курская городская больница №1 им.Н.С.Короткова"</t>
  </si>
  <si>
    <t>ОБУЗ "Курская городская клиническая больница СМП"</t>
  </si>
  <si>
    <t>ОБУЗ "Курский городской перинатальный центр"</t>
  </si>
  <si>
    <t>ОБУЗ "Курская городская больница №2"</t>
  </si>
  <si>
    <t>ОБУЗ "Курская городская больница №3"</t>
  </si>
  <si>
    <t>ОБУЗ "Курская городская клиническая больница №4"</t>
  </si>
  <si>
    <t>ОБУЗ "Курская городская больница №6"</t>
  </si>
  <si>
    <t>ОБУЗ "Курская областная детская  больница № 2"</t>
  </si>
  <si>
    <t>ОБУЗ "Курская детская поликлиника №5"</t>
  </si>
  <si>
    <t>ОБУЗ "Курская городская поликлиника №5"</t>
  </si>
  <si>
    <t>ОБУЗ "Курская детская поликлиника №7"</t>
  </si>
  <si>
    <t>ОБУЗ "Курская городская поликлиника №7"</t>
  </si>
  <si>
    <t>ОБУЗ "Курская детская поликлиника №8"</t>
  </si>
  <si>
    <t>ОБУЗ "Курская городская стоматологическая поликлиника"</t>
  </si>
  <si>
    <t>ОБУЗ "Курская городская детская стоматологическая поликлиника"</t>
  </si>
  <si>
    <t>ОБУЗ "Курская городская станция скорой медицинской помощи"</t>
  </si>
  <si>
    <t xml:space="preserve">БМУ "Курская областная клиническая больница" </t>
  </si>
  <si>
    <t>ОБУЗ "Областная детская клиническая больница"</t>
  </si>
  <si>
    <t>ОБУЗ "Областной перинатальный центр"</t>
  </si>
  <si>
    <t>ОБУЗ "Офтальмологическая больница - офтальмологический центр"</t>
  </si>
  <si>
    <t>ОБУЗ "Курский областной клинический кожно-венерологический диспансер"</t>
  </si>
  <si>
    <t>ОБУЗ "Курский областной онкологический диспансер"</t>
  </si>
  <si>
    <t>ОБУЗ "Областная клиническая инфекционная больница им.Н.А.Семашко"</t>
  </si>
  <si>
    <t>ОБУЗ "Областной детский санаторий"</t>
  </si>
  <si>
    <t>ОБУЗ "Железногорская городская больница № 1"</t>
  </si>
  <si>
    <t>ОБУЗ "Железногорский родильный дом"</t>
  </si>
  <si>
    <t>ОБУЗ "Железногорская городская больница № 2"</t>
  </si>
  <si>
    <t>ФГБУЗ "МСЧ № 125 ФМБА России"</t>
  </si>
  <si>
    <t>ФКУЗ "МСЧ МВД России по Курской области"</t>
  </si>
  <si>
    <t>МСЧ ФГУП "18 ЦНИИ" МО РФ</t>
  </si>
  <si>
    <t>НУЗ "Отделенческая больница на станции Курск ОАО "РЖД"</t>
  </si>
  <si>
    <t>Медико-санитарная часть ОАО "Электроагрегат"</t>
  </si>
  <si>
    <t>ООО "Центр медицинских осмотров и профилактики"</t>
  </si>
  <si>
    <t>ООО "Региональный диализный центр"</t>
  </si>
  <si>
    <t>ООО "Медицинский центр № 1"</t>
  </si>
  <si>
    <t>ЧЛПУ "Амбулатория"</t>
  </si>
  <si>
    <t>ООО "Визиви-Универсал" ("Медеор")</t>
  </si>
  <si>
    <t>ООО Клиника Экспетр Курск</t>
  </si>
  <si>
    <t>ООО Клиника Эксперт Железногорск</t>
  </si>
  <si>
    <t>ООО Медицинский центр "Доверие"</t>
  </si>
  <si>
    <t>АУЗ "Консультативно-диагностическая поликлиника"</t>
  </si>
  <si>
    <t>ООО Медицинский центр "Мир здоровья"</t>
  </si>
  <si>
    <t>ООО "Медицинская семейная консультация "Ласточка"</t>
  </si>
  <si>
    <t>итого:</t>
  </si>
  <si>
    <t>ОАО "Курский завод "Маяк" санаторий-профилакторий "Маяк"</t>
  </si>
  <si>
    <t>ООО "Санаторий им. И.Д. Черняховского"</t>
  </si>
  <si>
    <t>АУЗ Курский областной санаторий "Соловьиные зори"</t>
  </si>
  <si>
    <t>ООО "Медицинский центр "Матис"</t>
  </si>
  <si>
    <t>ООО "Санаторий Моква"</t>
  </si>
  <si>
    <t>ВСЕГО</t>
  </si>
  <si>
    <t>пациенто-дни на 2014 год</t>
  </si>
  <si>
    <t>ОБУЗ "Курская областная стоматологическая поликлиника"</t>
  </si>
  <si>
    <t>ОБУЗ "Железногорская городская стоматологическая поликлиника"</t>
  </si>
  <si>
    <t>количество посещений  на 2014 год</t>
  </si>
  <si>
    <t>количество обращений  на 2014 год</t>
  </si>
  <si>
    <t>количество посещений на 2014 год</t>
  </si>
  <si>
    <t>ГБОУ ВПО КГМУ Минздрава России</t>
  </si>
  <si>
    <t>количество вызывов на 2014 год</t>
  </si>
  <si>
    <t>к протоколу комиссии по разработке</t>
  </si>
  <si>
    <t>территориальной программы ОМС</t>
  </si>
  <si>
    <t>Приложение № 3</t>
  </si>
  <si>
    <t>от 21.01.2016 года № 1</t>
  </si>
  <si>
    <t xml:space="preserve">Распределение объемов медицинской помощи, оказываемой в стационарах между медицинскими организациями на 2016 год </t>
  </si>
  <si>
    <t>случаи госпитализации на 2016 год</t>
  </si>
  <si>
    <t>ФГБУЗ "Центральная детская клиническая больница ФМБА России"</t>
  </si>
  <si>
    <t xml:space="preserve">Распределение объемов медицинской помощи, оказываемой в дневных стационарах всех типов между медицинскими организациями на 2016 год </t>
  </si>
  <si>
    <t xml:space="preserve">ООО "Визиви-Универсал" </t>
  </si>
  <si>
    <t xml:space="preserve">Распределение объемов по амбулаторно-поликлинической медицинской помощи, оказываемой с профилактической целью на 2016 год </t>
  </si>
  <si>
    <t>количество посещений  на 2016 год</t>
  </si>
  <si>
    <t xml:space="preserve">Распределение объемов амбулаторно-поликлинической помощи, оказываемой по заболеваниям на 2016 год </t>
  </si>
  <si>
    <t xml:space="preserve">Распределение объемов по скорой медицинской помощи на 2016 год </t>
  </si>
  <si>
    <t>количество вызывов на 2016 год</t>
  </si>
  <si>
    <t xml:space="preserve">Распределение объемов по амбулаторно-поликлинической помощи, оказываемой в неотложной форме на 2016 год </t>
  </si>
  <si>
    <t>количество посещений на 2016 год</t>
  </si>
  <si>
    <t>количество обращений  на 2016 год</t>
  </si>
  <si>
    <t>от 21.01.2016 года № 2</t>
  </si>
  <si>
    <t>ООО "ПЭТ-Технолоджи"</t>
  </si>
  <si>
    <t>ООО "Визиви-Универсал"</t>
  </si>
  <si>
    <t>1200*13=15600</t>
  </si>
  <si>
    <t>ООО МОЦВТ "Добрый взгляд"</t>
  </si>
  <si>
    <t>ООО "Медилайн"</t>
  </si>
  <si>
    <t>ООО "Диагностический центр - 2"</t>
  </si>
  <si>
    <t>ООО "Сана КО"</t>
  </si>
  <si>
    <t>ООО "Валанд"</t>
  </si>
  <si>
    <t>Филиал № 1 ФГКУ "416 ВГ" Минобороны РФ</t>
  </si>
  <si>
    <t>Поликлиника (№ 4, Курская область, п.Маршала Жукова) - Структурное подразделение ФГКУ "416 ВГ" Минобороны РФ</t>
  </si>
  <si>
    <t>ООО "ЦМД "Томограф"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</si>
</sst>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vertical="justify" wrapText="1" shrinkToFit="1"/>
    </xf>
    <xf numFmtId="3" fontId="4" fillId="0" borderId="10" xfId="0" applyNumberFormat="1" applyFont="1" applyFill="1" applyBorder="1" applyAlignment="1">
      <alignment vertical="justify" wrapText="1" shrinkToFit="1"/>
    </xf>
    <xf numFmtId="3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vertical="justify" wrapText="1" shrinkToFit="1"/>
    </xf>
    <xf numFmtId="164" fontId="4" fillId="0" borderId="10" xfId="0" applyNumberFormat="1" applyFont="1" applyFill="1" applyBorder="1" applyAlignment="1">
      <alignment wrapText="1" shrinkToFit="1"/>
    </xf>
    <xf numFmtId="3" fontId="4" fillId="0" borderId="10" xfId="0" applyNumberFormat="1" applyFont="1" applyFill="1" applyBorder="1" applyAlignment="1">
      <alignment wrapText="1" shrinkToFit="1"/>
    </xf>
    <xf numFmtId="164" fontId="5" fillId="0" borderId="10" xfId="0" applyNumberFormat="1" applyFont="1" applyFill="1" applyBorder="1" applyAlignment="1">
      <alignment wrapText="1" shrinkToFit="1"/>
    </xf>
    <xf numFmtId="3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3" fontId="7" fillId="0" borderId="10" xfId="0" applyNumberFormat="1" applyFont="1" applyFill="1" applyBorder="1" applyAlignment="1">
      <alignment wrapText="1" shrinkToFit="1"/>
    </xf>
    <xf numFmtId="3" fontId="5" fillId="0" borderId="10" xfId="0" applyNumberFormat="1" applyFont="1" applyFill="1" applyBorder="1" applyAlignment="1">
      <alignment wrapText="1" shrinkToFi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4" fontId="4" fillId="0" borderId="10" xfId="52" applyNumberFormat="1" applyFont="1" applyFill="1" applyBorder="1" applyAlignment="1">
      <alignment shrinkToFit="1"/>
      <protection/>
    </xf>
    <xf numFmtId="3" fontId="4" fillId="0" borderId="10" xfId="52" applyNumberFormat="1" applyFont="1" applyFill="1" applyBorder="1" applyAlignment="1">
      <alignment shrinkToFit="1"/>
      <protection/>
    </xf>
    <xf numFmtId="4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4" fontId="4" fillId="0" borderId="10" xfId="52" applyNumberFormat="1" applyFont="1" applyFill="1" applyBorder="1" applyAlignment="1">
      <alignment wrapText="1" shrinkToFit="1"/>
      <protection/>
    </xf>
    <xf numFmtId="3" fontId="4" fillId="0" borderId="10" xfId="52" applyNumberFormat="1" applyFont="1" applyFill="1" applyBorder="1" applyAlignment="1">
      <alignment wrapText="1" shrinkToFit="1"/>
      <protection/>
    </xf>
    <xf numFmtId="4" fontId="4" fillId="32" borderId="10" xfId="52" applyNumberFormat="1" applyFont="1" applyFill="1" applyBorder="1" applyAlignment="1">
      <alignment wrapText="1" shrinkToFit="1"/>
      <protection/>
    </xf>
    <xf numFmtId="3" fontId="4" fillId="32" borderId="10" xfId="52" applyNumberFormat="1" applyFont="1" applyFill="1" applyBorder="1" applyAlignment="1">
      <alignment wrapText="1" shrinkToFit="1"/>
      <protection/>
    </xf>
    <xf numFmtId="4" fontId="8" fillId="32" borderId="10" xfId="52" applyNumberFormat="1" applyFont="1" applyFill="1" applyBorder="1" applyAlignment="1">
      <alignment shrinkToFit="1"/>
      <protection/>
    </xf>
    <xf numFmtId="0" fontId="6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 shrinkToFit="1"/>
    </xf>
    <xf numFmtId="3" fontId="4" fillId="32" borderId="10" xfId="0" applyNumberFormat="1" applyFont="1" applyFill="1" applyBorder="1" applyAlignment="1">
      <alignment wrapText="1" shrinkToFit="1"/>
    </xf>
    <xf numFmtId="4" fontId="5" fillId="32" borderId="10" xfId="52" applyNumberFormat="1" applyFont="1" applyFill="1" applyBorder="1" applyAlignment="1">
      <alignment/>
      <protection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4" fillId="32" borderId="10" xfId="52" applyNumberFormat="1" applyFont="1" applyFill="1" applyBorder="1" applyAlignment="1">
      <alignment shrinkToFit="1"/>
      <protection/>
    </xf>
    <xf numFmtId="3" fontId="4" fillId="32" borderId="10" xfId="52" applyNumberFormat="1" applyFont="1" applyFill="1" applyBorder="1" applyAlignment="1">
      <alignment shrinkToFit="1"/>
      <protection/>
    </xf>
    <xf numFmtId="4" fontId="4" fillId="32" borderId="10" xfId="52" applyNumberFormat="1" applyFont="1" applyFill="1" applyBorder="1" applyAlignment="1">
      <alignment wrapText="1"/>
      <protection/>
    </xf>
    <xf numFmtId="3" fontId="4" fillId="32" borderId="10" xfId="52" applyNumberFormat="1" applyFont="1" applyFill="1" applyBorder="1" applyAlignment="1">
      <alignment wrapText="1"/>
      <protection/>
    </xf>
    <xf numFmtId="3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" fontId="8" fillId="0" borderId="10" xfId="52" applyNumberFormat="1" applyFont="1" applyFill="1" applyBorder="1" applyAlignment="1">
      <alignment shrinkToFit="1"/>
      <protection/>
    </xf>
    <xf numFmtId="3" fontId="5" fillId="0" borderId="10" xfId="52" applyNumberFormat="1" applyFont="1" applyFill="1" applyBorder="1" applyAlignment="1">
      <alignment shrinkToFit="1"/>
      <protection/>
    </xf>
    <xf numFmtId="4" fontId="5" fillId="0" borderId="10" xfId="52" applyNumberFormat="1" applyFont="1" applyFill="1" applyBorder="1" applyAlignment="1">
      <alignment/>
      <protection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5" fillId="0" borderId="10" xfId="52" applyNumberFormat="1" applyFont="1" applyFill="1" applyBorder="1" applyAlignment="1">
      <alignment wrapText="1" shrinkToFit="1"/>
      <protection/>
    </xf>
    <xf numFmtId="3" fontId="5" fillId="0" borderId="10" xfId="52" applyNumberFormat="1" applyFont="1" applyFill="1" applyBorder="1" applyAlignment="1">
      <alignment wrapText="1" shrinkToFit="1"/>
      <protection/>
    </xf>
    <xf numFmtId="3" fontId="5" fillId="0" borderId="10" xfId="52" applyNumberFormat="1" applyFont="1" applyFill="1" applyBorder="1" applyAlignment="1">
      <alignment/>
      <protection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4" fontId="5" fillId="0" borderId="0" xfId="52" applyNumberFormat="1" applyFont="1" applyFill="1" applyBorder="1" applyAlignment="1">
      <alignment/>
      <protection/>
    </xf>
    <xf numFmtId="3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11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/>
    </xf>
    <xf numFmtId="3" fontId="4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заиморасчеты со СМО стац 2003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00"/>
  <sheetViews>
    <sheetView zoomScaleSheetLayoutView="75" zoomScalePageLayoutView="0" workbookViewId="0" topLeftCell="A1">
      <pane xSplit="1" ySplit="9" topLeftCell="C65" activePane="bottomRight" state="frozen"/>
      <selection pane="topLeft" activeCell="A26" sqref="A26"/>
      <selection pane="topRight" activeCell="A26" sqref="A26"/>
      <selection pane="bottomLeft" activeCell="A26" sqref="A26"/>
      <selection pane="bottomRight" activeCell="C2" sqref="C2"/>
    </sheetView>
  </sheetViews>
  <sheetFormatPr defaultColWidth="9.00390625" defaultRowHeight="12.75"/>
  <cols>
    <col min="1" max="1" width="67.625" style="1" customWidth="1"/>
    <col min="2" max="2" width="26.00390625" style="31" hidden="1" customWidth="1"/>
    <col min="3" max="3" width="32.75390625" style="31" customWidth="1"/>
    <col min="4" max="16384" width="9.125" style="1" customWidth="1"/>
  </cols>
  <sheetData>
    <row r="1" ht="12.75">
      <c r="C1" s="54" t="s">
        <v>91</v>
      </c>
    </row>
    <row r="2" ht="12.75">
      <c r="C2" s="54" t="s">
        <v>89</v>
      </c>
    </row>
    <row r="3" ht="12.75">
      <c r="C3" s="54" t="s">
        <v>90</v>
      </c>
    </row>
    <row r="4" ht="12.75">
      <c r="C4" s="54" t="s">
        <v>92</v>
      </c>
    </row>
    <row r="5" ht="12.75">
      <c r="C5" s="50"/>
    </row>
    <row r="6" spans="1:3" ht="41.25" customHeight="1">
      <c r="A6" s="57" t="s">
        <v>93</v>
      </c>
      <c r="B6" s="57"/>
      <c r="C6" s="57"/>
    </row>
    <row r="7" spans="1:3" ht="18.75">
      <c r="A7" s="40"/>
      <c r="B7" s="41"/>
      <c r="C7" s="41"/>
    </row>
    <row r="8" spans="1:3" ht="12.75" customHeight="1">
      <c r="A8" s="58" t="s">
        <v>0</v>
      </c>
      <c r="B8" s="59" t="s">
        <v>1</v>
      </c>
      <c r="C8" s="59" t="s">
        <v>94</v>
      </c>
    </row>
    <row r="9" spans="1:3" ht="30.75" customHeight="1">
      <c r="A9" s="58"/>
      <c r="B9" s="60"/>
      <c r="C9" s="60"/>
    </row>
    <row r="10" spans="1:3" ht="15.75">
      <c r="A10" s="2" t="s">
        <v>2</v>
      </c>
      <c r="B10" s="3">
        <v>1601</v>
      </c>
      <c r="C10" s="4">
        <v>1464</v>
      </c>
    </row>
    <row r="11" spans="1:3" ht="15.75">
      <c r="A11" s="2" t="s">
        <v>3</v>
      </c>
      <c r="B11" s="3">
        <v>1139</v>
      </c>
      <c r="C11" s="4">
        <v>934</v>
      </c>
    </row>
    <row r="12" spans="1:3" ht="15.75">
      <c r="A12" s="2" t="s">
        <v>4</v>
      </c>
      <c r="B12" s="3">
        <v>2461</v>
      </c>
      <c r="C12" s="4">
        <v>2125</v>
      </c>
    </row>
    <row r="13" spans="1:3" ht="15.75">
      <c r="A13" s="2" t="s">
        <v>5</v>
      </c>
      <c r="B13" s="3">
        <v>2909</v>
      </c>
      <c r="C13" s="4">
        <v>2805</v>
      </c>
    </row>
    <row r="14" spans="1:3" ht="15.75">
      <c r="A14" s="2" t="s">
        <v>6</v>
      </c>
      <c r="B14" s="3">
        <v>1778</v>
      </c>
      <c r="C14" s="4">
        <v>1742</v>
      </c>
    </row>
    <row r="15" spans="1:3" ht="15.75">
      <c r="A15" s="2" t="s">
        <v>7</v>
      </c>
      <c r="B15" s="3">
        <v>533</v>
      </c>
      <c r="C15" s="4">
        <v>522</v>
      </c>
    </row>
    <row r="16" spans="1:3" ht="15.75">
      <c r="A16" s="2" t="s">
        <v>8</v>
      </c>
      <c r="B16" s="3">
        <v>1390</v>
      </c>
      <c r="C16" s="4">
        <v>1154</v>
      </c>
    </row>
    <row r="17" spans="1:3" ht="15.75">
      <c r="A17" s="2" t="s">
        <v>9</v>
      </c>
      <c r="B17" s="3">
        <v>1961</v>
      </c>
      <c r="C17" s="4">
        <v>1812</v>
      </c>
    </row>
    <row r="18" spans="1:3" ht="15.75">
      <c r="A18" s="2" t="s">
        <v>10</v>
      </c>
      <c r="B18" s="3">
        <v>1148</v>
      </c>
      <c r="C18" s="4">
        <v>891</v>
      </c>
    </row>
    <row r="19" spans="1:3" ht="15.75">
      <c r="A19" s="2" t="s">
        <v>11</v>
      </c>
      <c r="B19" s="3">
        <v>1947</v>
      </c>
      <c r="C19" s="4">
        <v>1699</v>
      </c>
    </row>
    <row r="20" spans="1:3" ht="15.75">
      <c r="A20" s="2" t="s">
        <v>12</v>
      </c>
      <c r="B20" s="3">
        <v>2006</v>
      </c>
      <c r="C20" s="4">
        <v>1557</v>
      </c>
    </row>
    <row r="21" spans="1:3" ht="15.75">
      <c r="A21" s="2" t="s">
        <v>13</v>
      </c>
      <c r="B21" s="3">
        <v>550</v>
      </c>
      <c r="C21" s="4">
        <v>500</v>
      </c>
    </row>
    <row r="22" spans="1:3" ht="15.75">
      <c r="A22" s="2" t="s">
        <v>14</v>
      </c>
      <c r="B22" s="3">
        <v>3683</v>
      </c>
      <c r="C22" s="4">
        <v>3010</v>
      </c>
    </row>
    <row r="23" spans="1:3" ht="15.75">
      <c r="A23" s="2" t="s">
        <v>15</v>
      </c>
      <c r="B23" s="3">
        <v>1555</v>
      </c>
      <c r="C23" s="4">
        <v>1445</v>
      </c>
    </row>
    <row r="24" spans="1:3" ht="15.75">
      <c r="A24" s="2" t="s">
        <v>16</v>
      </c>
      <c r="B24" s="3">
        <v>1514</v>
      </c>
      <c r="C24" s="4">
        <v>1379</v>
      </c>
    </row>
    <row r="25" spans="1:3" ht="15.75">
      <c r="A25" s="2" t="s">
        <v>17</v>
      </c>
      <c r="B25" s="3">
        <v>2658</v>
      </c>
      <c r="C25" s="4">
        <v>2500</v>
      </c>
    </row>
    <row r="26" spans="1:3" ht="15.75">
      <c r="A26" s="2" t="s">
        <v>18</v>
      </c>
      <c r="B26" s="3">
        <v>1856</v>
      </c>
      <c r="C26" s="4">
        <v>1684</v>
      </c>
    </row>
    <row r="27" spans="1:3" ht="15.75">
      <c r="A27" s="5" t="s">
        <v>19</v>
      </c>
      <c r="B27" s="3">
        <v>857</v>
      </c>
      <c r="C27" s="4">
        <v>840</v>
      </c>
    </row>
    <row r="28" spans="1:3" ht="15.75">
      <c r="A28" s="6" t="s">
        <v>20</v>
      </c>
      <c r="B28" s="7">
        <v>1865</v>
      </c>
      <c r="C28" s="4">
        <v>1697</v>
      </c>
    </row>
    <row r="29" spans="1:3" ht="15.75">
      <c r="A29" s="6" t="s">
        <v>21</v>
      </c>
      <c r="B29" s="7">
        <v>3836</v>
      </c>
      <c r="C29" s="4">
        <v>3394</v>
      </c>
    </row>
    <row r="30" spans="1:3" ht="15.75">
      <c r="A30" s="6" t="s">
        <v>22</v>
      </c>
      <c r="B30" s="7">
        <v>2319</v>
      </c>
      <c r="C30" s="4">
        <v>2064</v>
      </c>
    </row>
    <row r="31" spans="1:3" ht="15.75">
      <c r="A31" s="6" t="s">
        <v>23</v>
      </c>
      <c r="B31" s="7">
        <v>1770</v>
      </c>
      <c r="C31" s="4">
        <v>1578</v>
      </c>
    </row>
    <row r="32" spans="1:3" ht="15.75">
      <c r="A32" s="6" t="s">
        <v>24</v>
      </c>
      <c r="B32" s="7">
        <v>3416</v>
      </c>
      <c r="C32" s="4">
        <v>3008</v>
      </c>
    </row>
    <row r="33" spans="1:3" ht="15.75">
      <c r="A33" s="6" t="s">
        <v>25</v>
      </c>
      <c r="B33" s="7">
        <v>1230</v>
      </c>
      <c r="C33" s="4">
        <v>1075</v>
      </c>
    </row>
    <row r="34" spans="1:3" ht="15.75">
      <c r="A34" s="6" t="s">
        <v>26</v>
      </c>
      <c r="B34" s="7">
        <v>1534</v>
      </c>
      <c r="C34" s="4">
        <v>1347</v>
      </c>
    </row>
    <row r="35" spans="1:3" ht="15.75">
      <c r="A35" s="6" t="s">
        <v>27</v>
      </c>
      <c r="B35" s="7">
        <v>1186</v>
      </c>
      <c r="C35" s="4">
        <v>790</v>
      </c>
    </row>
    <row r="36" spans="1:3" ht="15.75">
      <c r="A36" s="6" t="s">
        <v>28</v>
      </c>
      <c r="B36" s="7">
        <v>1230</v>
      </c>
      <c r="C36" s="4">
        <v>1200</v>
      </c>
    </row>
    <row r="37" spans="1:3" ht="15.75">
      <c r="A37" s="6" t="s">
        <v>29</v>
      </c>
      <c r="B37" s="7">
        <v>2473</v>
      </c>
      <c r="C37" s="4">
        <v>2189</v>
      </c>
    </row>
    <row r="38" spans="1:3" ht="15.75" hidden="1">
      <c r="A38" s="8"/>
      <c r="B38" s="14"/>
      <c r="C38" s="9"/>
    </row>
    <row r="39" spans="1:3" ht="15.75" hidden="1">
      <c r="A39" s="6"/>
      <c r="B39" s="7"/>
      <c r="C39" s="4"/>
    </row>
    <row r="40" spans="1:3" s="26" customFormat="1" ht="15.75">
      <c r="A40" s="8" t="s">
        <v>30</v>
      </c>
      <c r="B40" s="14">
        <f>SUM(B10:B39)</f>
        <v>52405</v>
      </c>
      <c r="C40" s="14">
        <f>SUM(C10:C39)</f>
        <v>46405</v>
      </c>
    </row>
    <row r="41" spans="1:3" ht="15.75">
      <c r="A41" s="6" t="s">
        <v>31</v>
      </c>
      <c r="B41" s="7">
        <v>4438</v>
      </c>
      <c r="C41" s="4">
        <f>4714-200</f>
        <v>4514</v>
      </c>
    </row>
    <row r="42" spans="1:3" ht="15" customHeight="1">
      <c r="A42" s="6" t="s">
        <v>32</v>
      </c>
      <c r="B42" s="7">
        <v>17541</v>
      </c>
      <c r="C42" s="4">
        <v>17897</v>
      </c>
    </row>
    <row r="43" spans="1:3" ht="15.75">
      <c r="A43" s="6" t="s">
        <v>33</v>
      </c>
      <c r="B43" s="7">
        <v>7350</v>
      </c>
      <c r="C43" s="4">
        <f>7400+200</f>
        <v>7600</v>
      </c>
    </row>
    <row r="44" spans="1:3" ht="15.75">
      <c r="A44" s="6" t="s">
        <v>34</v>
      </c>
      <c r="B44" s="7">
        <v>2384</v>
      </c>
      <c r="C44" s="4">
        <v>2300</v>
      </c>
    </row>
    <row r="45" spans="1:3" ht="15.75">
      <c r="A45" s="10" t="s">
        <v>35</v>
      </c>
      <c r="B45" s="7">
        <v>3104</v>
      </c>
      <c r="C45" s="4">
        <v>2700</v>
      </c>
    </row>
    <row r="46" spans="1:3" ht="15.75">
      <c r="A46" s="10" t="s">
        <v>36</v>
      </c>
      <c r="B46" s="7">
        <v>15115</v>
      </c>
      <c r="C46" s="4">
        <v>15000</v>
      </c>
    </row>
    <row r="47" spans="1:3" ht="15.75">
      <c r="A47" s="10" t="s">
        <v>37</v>
      </c>
      <c r="B47" s="7">
        <v>4959</v>
      </c>
      <c r="C47" s="4">
        <v>4700</v>
      </c>
    </row>
    <row r="48" spans="1:3" ht="15.75">
      <c r="A48" s="10" t="s">
        <v>38</v>
      </c>
      <c r="B48" s="7">
        <v>3514</v>
      </c>
      <c r="C48" s="4">
        <v>3900</v>
      </c>
    </row>
    <row r="49" spans="1:3" ht="15.75">
      <c r="A49" s="10" t="s">
        <v>39</v>
      </c>
      <c r="B49" s="7"/>
      <c r="C49" s="4"/>
    </row>
    <row r="50" spans="1:3" ht="15.75">
      <c r="A50" s="10" t="s">
        <v>40</v>
      </c>
      <c r="B50" s="7"/>
      <c r="C50" s="4"/>
    </row>
    <row r="51" spans="1:3" ht="15.75">
      <c r="A51" s="10" t="s">
        <v>41</v>
      </c>
      <c r="B51" s="7"/>
      <c r="C51" s="4"/>
    </row>
    <row r="52" spans="1:3" ht="15.75">
      <c r="A52" s="10" t="s">
        <v>42</v>
      </c>
      <c r="B52" s="7"/>
      <c r="C52" s="4"/>
    </row>
    <row r="53" spans="1:3" ht="15.75">
      <c r="A53" s="10" t="s">
        <v>43</v>
      </c>
      <c r="B53" s="7"/>
      <c r="C53" s="4"/>
    </row>
    <row r="54" spans="1:3" ht="15.75" customHeight="1">
      <c r="A54" s="10" t="s">
        <v>45</v>
      </c>
      <c r="B54" s="7"/>
      <c r="C54" s="4"/>
    </row>
    <row r="55" spans="1:3" ht="15.75">
      <c r="A55" s="10" t="s">
        <v>46</v>
      </c>
      <c r="B55" s="7"/>
      <c r="C55" s="4"/>
    </row>
    <row r="56" spans="1:3" ht="15.75">
      <c r="A56" s="11" t="s">
        <v>30</v>
      </c>
      <c r="B56" s="14">
        <f>SUM(B41:B55)</f>
        <v>58405</v>
      </c>
      <c r="C56" s="14">
        <f>SUM(C41:C55)</f>
        <v>58611</v>
      </c>
    </row>
    <row r="57" spans="1:3" ht="15.75">
      <c r="A57" s="10" t="s">
        <v>47</v>
      </c>
      <c r="B57" s="7">
        <v>24201</v>
      </c>
      <c r="C57" s="4">
        <v>25000</v>
      </c>
    </row>
    <row r="58" spans="1:3" ht="15.75">
      <c r="A58" s="10" t="s">
        <v>48</v>
      </c>
      <c r="B58" s="7">
        <v>4900</v>
      </c>
      <c r="C58" s="4">
        <v>4900</v>
      </c>
    </row>
    <row r="59" spans="1:3" ht="15.75">
      <c r="A59" s="10" t="s">
        <v>49</v>
      </c>
      <c r="B59" s="7">
        <v>10193</v>
      </c>
      <c r="C59" s="4">
        <v>10700</v>
      </c>
    </row>
    <row r="60" spans="1:3" ht="17.25" customHeight="1">
      <c r="A60" s="10" t="s">
        <v>50</v>
      </c>
      <c r="B60" s="7">
        <v>3100</v>
      </c>
      <c r="C60" s="4">
        <v>3101</v>
      </c>
    </row>
    <row r="61" spans="1:3" ht="31.5">
      <c r="A61" s="10" t="s">
        <v>51</v>
      </c>
      <c r="B61" s="7">
        <v>396</v>
      </c>
      <c r="C61" s="4">
        <v>306</v>
      </c>
    </row>
    <row r="62" spans="1:3" ht="15.75">
      <c r="A62" s="10" t="s">
        <v>52</v>
      </c>
      <c r="B62" s="7">
        <v>9651</v>
      </c>
      <c r="C62" s="4">
        <v>11000</v>
      </c>
    </row>
    <row r="63" spans="1:3" ht="31.5">
      <c r="A63" s="10" t="s">
        <v>53</v>
      </c>
      <c r="B63" s="7">
        <v>7690</v>
      </c>
      <c r="C63" s="4">
        <v>7900</v>
      </c>
    </row>
    <row r="64" spans="1:3" ht="15.75" hidden="1">
      <c r="A64" s="12"/>
      <c r="B64" s="13">
        <v>0</v>
      </c>
      <c r="C64" s="4">
        <v>0</v>
      </c>
    </row>
    <row r="65" spans="1:3" ht="15.75">
      <c r="A65" s="10" t="s">
        <v>54</v>
      </c>
      <c r="B65" s="7">
        <v>1791</v>
      </c>
      <c r="C65" s="4">
        <v>1990</v>
      </c>
    </row>
    <row r="66" spans="1:3" s="26" customFormat="1" ht="15.75">
      <c r="A66" s="11" t="s">
        <v>30</v>
      </c>
      <c r="B66" s="14">
        <f>SUM(B57:B65)</f>
        <v>61922</v>
      </c>
      <c r="C66" s="14">
        <f>SUM(C57:C65)</f>
        <v>64897</v>
      </c>
    </row>
    <row r="67" spans="1:3" ht="15.75">
      <c r="A67" s="15" t="s">
        <v>55</v>
      </c>
      <c r="B67" s="16">
        <v>4023</v>
      </c>
      <c r="C67" s="4">
        <v>3600</v>
      </c>
    </row>
    <row r="68" spans="1:3" ht="15.75">
      <c r="A68" s="15" t="s">
        <v>56</v>
      </c>
      <c r="B68" s="16">
        <v>3811</v>
      </c>
      <c r="C68" s="4">
        <v>3540</v>
      </c>
    </row>
    <row r="69" spans="1:3" ht="15.75">
      <c r="A69" s="15" t="s">
        <v>57</v>
      </c>
      <c r="B69" s="16">
        <v>5501</v>
      </c>
      <c r="C69" s="4">
        <v>5100</v>
      </c>
    </row>
    <row r="70" spans="1:3" ht="15.75">
      <c r="A70" s="11" t="s">
        <v>30</v>
      </c>
      <c r="B70" s="14">
        <f>SUM(B67:B69)</f>
        <v>13335</v>
      </c>
      <c r="C70" s="14">
        <f>SUM(C67:C69)</f>
        <v>12240</v>
      </c>
    </row>
    <row r="71" spans="1:3" ht="15.75">
      <c r="A71" s="17" t="s">
        <v>58</v>
      </c>
      <c r="B71" s="18">
        <v>7600</v>
      </c>
      <c r="C71" s="4">
        <v>7600</v>
      </c>
    </row>
    <row r="72" spans="1:3" ht="15.75">
      <c r="A72" s="19" t="s">
        <v>59</v>
      </c>
      <c r="B72" s="20">
        <v>755</v>
      </c>
      <c r="C72" s="4">
        <v>400</v>
      </c>
    </row>
    <row r="73" spans="1:3" ht="31.5" customHeight="1">
      <c r="A73" s="21" t="s">
        <v>116</v>
      </c>
      <c r="B73" s="22"/>
      <c r="C73" s="4"/>
    </row>
    <row r="74" spans="1:3" ht="15.75">
      <c r="A74" s="21" t="s">
        <v>60</v>
      </c>
      <c r="B74" s="22"/>
      <c r="C74" s="4"/>
    </row>
    <row r="75" spans="1:3" ht="15.75">
      <c r="A75" s="21" t="s">
        <v>115</v>
      </c>
      <c r="B75" s="22">
        <v>328</v>
      </c>
      <c r="C75" s="4"/>
    </row>
    <row r="76" spans="1:3" ht="15.75">
      <c r="A76" s="21" t="s">
        <v>61</v>
      </c>
      <c r="B76" s="22">
        <v>2673</v>
      </c>
      <c r="C76" s="4">
        <v>2850</v>
      </c>
    </row>
    <row r="77" spans="1:3" ht="15.75">
      <c r="A77" s="21" t="s">
        <v>62</v>
      </c>
      <c r="B77" s="22"/>
      <c r="C77" s="4"/>
    </row>
    <row r="78" spans="1:3" ht="15.75">
      <c r="A78" s="21" t="s">
        <v>63</v>
      </c>
      <c r="B78" s="22"/>
      <c r="C78" s="4"/>
    </row>
    <row r="79" spans="1:3" ht="15.75">
      <c r="A79" s="21" t="s">
        <v>110</v>
      </c>
      <c r="B79" s="22"/>
      <c r="C79" s="4"/>
    </row>
    <row r="80" spans="1:3" ht="15.75">
      <c r="A80" s="21" t="s">
        <v>64</v>
      </c>
      <c r="B80" s="22"/>
      <c r="C80" s="4"/>
    </row>
    <row r="81" spans="1:3" ht="15.75">
      <c r="A81" s="21" t="s">
        <v>65</v>
      </c>
      <c r="B81" s="22"/>
      <c r="C81" s="4"/>
    </row>
    <row r="82" spans="1:3" ht="15.75">
      <c r="A82" s="21" t="s">
        <v>66</v>
      </c>
      <c r="B82" s="22"/>
      <c r="C82" s="4"/>
    </row>
    <row r="83" spans="1:3" ht="15.75">
      <c r="A83" s="21" t="s">
        <v>67</v>
      </c>
      <c r="B83" s="22"/>
      <c r="C83" s="4"/>
    </row>
    <row r="84" spans="1:3" ht="15.75">
      <c r="A84" s="21" t="s">
        <v>68</v>
      </c>
      <c r="B84" s="22"/>
      <c r="C84" s="4"/>
    </row>
    <row r="85" spans="1:3" ht="15.75">
      <c r="A85" s="21" t="s">
        <v>69</v>
      </c>
      <c r="B85" s="22"/>
      <c r="C85" s="4"/>
    </row>
    <row r="86" spans="1:3" ht="16.5" customHeight="1">
      <c r="A86" s="21" t="s">
        <v>70</v>
      </c>
      <c r="B86" s="22"/>
      <c r="C86" s="4"/>
    </row>
    <row r="87" spans="1:3" ht="15.75">
      <c r="A87" s="21" t="s">
        <v>71</v>
      </c>
      <c r="B87" s="22"/>
      <c r="C87" s="4"/>
    </row>
    <row r="88" spans="1:3" ht="15.75">
      <c r="A88" s="21" t="s">
        <v>72</v>
      </c>
      <c r="B88" s="22"/>
      <c r="C88" s="4"/>
    </row>
    <row r="89" spans="1:3" ht="15.75">
      <c r="A89" s="21" t="s">
        <v>111</v>
      </c>
      <c r="B89" s="22"/>
      <c r="C89" s="4"/>
    </row>
    <row r="90" spans="1:3" ht="15.75">
      <c r="A90" s="21" t="s">
        <v>73</v>
      </c>
      <c r="B90" s="22"/>
      <c r="C90" s="4"/>
    </row>
    <row r="91" spans="1:3" ht="15.75" hidden="1">
      <c r="A91" s="21"/>
      <c r="B91" s="22"/>
      <c r="C91" s="4"/>
    </row>
    <row r="92" spans="1:3" s="26" customFormat="1" ht="15.75">
      <c r="A92" s="42" t="s">
        <v>74</v>
      </c>
      <c r="B92" s="43">
        <f>SUM(B71:B91)</f>
        <v>11356</v>
      </c>
      <c r="C92" s="43">
        <f>SUM(C71:C91)</f>
        <v>10850</v>
      </c>
    </row>
    <row r="93" spans="1:3" ht="15.75">
      <c r="A93" s="21" t="s">
        <v>75</v>
      </c>
      <c r="B93" s="18">
        <v>183</v>
      </c>
      <c r="C93" s="27"/>
    </row>
    <row r="94" spans="1:3" ht="15.75">
      <c r="A94" s="21" t="s">
        <v>76</v>
      </c>
      <c r="B94" s="22">
        <v>378</v>
      </c>
      <c r="C94" s="4"/>
    </row>
    <row r="95" spans="1:3" ht="15.75">
      <c r="A95" s="21" t="s">
        <v>77</v>
      </c>
      <c r="B95" s="22">
        <v>710</v>
      </c>
      <c r="C95" s="4">
        <v>660</v>
      </c>
    </row>
    <row r="96" spans="1:3" ht="15.75">
      <c r="A96" s="10" t="s">
        <v>78</v>
      </c>
      <c r="B96" s="22">
        <v>517</v>
      </c>
      <c r="C96" s="4">
        <v>541</v>
      </c>
    </row>
    <row r="97" spans="1:3" ht="15.75">
      <c r="A97" s="10" t="s">
        <v>79</v>
      </c>
      <c r="B97" s="7">
        <v>156</v>
      </c>
      <c r="C97" s="4"/>
    </row>
    <row r="98" spans="1:3" ht="15.75">
      <c r="A98" s="42" t="s">
        <v>74</v>
      </c>
      <c r="B98" s="9">
        <f>SUM(B93:B97)</f>
        <v>1944</v>
      </c>
      <c r="C98" s="9">
        <f>SUM(C93:C97)</f>
        <v>1201</v>
      </c>
    </row>
    <row r="99" spans="1:3" ht="15.75">
      <c r="A99" s="17" t="s">
        <v>95</v>
      </c>
      <c r="B99" s="9"/>
      <c r="C99" s="4">
        <v>26</v>
      </c>
    </row>
    <row r="100" spans="1:3" ht="15.75">
      <c r="A100" s="44" t="s">
        <v>80</v>
      </c>
      <c r="B100" s="9">
        <f>B40+B56+B66+B70+B92+B98</f>
        <v>199367</v>
      </c>
      <c r="C100" s="9">
        <f>C40+C56+C66+C70+C92+C98+C99</f>
        <v>194230</v>
      </c>
    </row>
  </sheetData>
  <sheetProtection/>
  <mergeCells count="4">
    <mergeCell ref="A6:C6"/>
    <mergeCell ref="A8:A9"/>
    <mergeCell ref="B8:B9"/>
    <mergeCell ref="C8:C9"/>
  </mergeCells>
  <printOptions horizontalCentered="1"/>
  <pageMargins left="0.1968503937007874" right="0" top="0.984251968503937" bottom="0" header="0" footer="0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97"/>
  <sheetViews>
    <sheetView zoomScaleSheetLayoutView="75" zoomScalePageLayoutView="0" workbookViewId="0" topLeftCell="A1">
      <pane xSplit="1" ySplit="9" topLeftCell="C67" activePane="bottomRight" state="frozen"/>
      <selection pane="topLeft" activeCell="A26" sqref="A26"/>
      <selection pane="topRight" activeCell="A26" sqref="A26"/>
      <selection pane="bottomLeft" activeCell="A26" sqref="A26"/>
      <selection pane="bottomRight" activeCell="A2" sqref="A2:D2"/>
    </sheetView>
  </sheetViews>
  <sheetFormatPr defaultColWidth="9.00390625" defaultRowHeight="12.75"/>
  <cols>
    <col min="1" max="1" width="71.375" style="1" customWidth="1"/>
    <col min="2" max="2" width="16.375" style="1" hidden="1" customWidth="1"/>
    <col min="3" max="3" width="30.25390625" style="1" customWidth="1"/>
    <col min="4" max="5" width="14.125" style="1" hidden="1" customWidth="1"/>
    <col min="6" max="8" width="0" style="1" hidden="1" customWidth="1"/>
    <col min="9" max="16384" width="9.125" style="1" customWidth="1"/>
  </cols>
  <sheetData>
    <row r="1" spans="1:10" ht="12.75">
      <c r="A1" s="61" t="s">
        <v>91</v>
      </c>
      <c r="B1" s="67"/>
      <c r="C1" s="67"/>
      <c r="D1" s="67"/>
      <c r="E1" s="61" t="s">
        <v>91</v>
      </c>
      <c r="F1" s="62"/>
      <c r="G1" s="62"/>
      <c r="H1" s="61"/>
      <c r="I1" s="62"/>
      <c r="J1" s="62"/>
    </row>
    <row r="2" spans="1:10" ht="12.75">
      <c r="A2" s="61" t="s">
        <v>89</v>
      </c>
      <c r="B2" s="67"/>
      <c r="C2" s="67"/>
      <c r="D2" s="67"/>
      <c r="E2" s="61" t="s">
        <v>89</v>
      </c>
      <c r="F2" s="62"/>
      <c r="G2" s="62"/>
      <c r="H2" s="61"/>
      <c r="I2" s="62"/>
      <c r="J2" s="62"/>
    </row>
    <row r="3" spans="1:10" ht="12.75">
      <c r="A3" s="61" t="s">
        <v>90</v>
      </c>
      <c r="B3" s="67"/>
      <c r="C3" s="67"/>
      <c r="D3" s="67"/>
      <c r="E3" s="61" t="s">
        <v>90</v>
      </c>
      <c r="F3" s="62"/>
      <c r="G3" s="62"/>
      <c r="H3" s="61"/>
      <c r="I3" s="62"/>
      <c r="J3" s="62"/>
    </row>
    <row r="4" spans="1:10" ht="12.75">
      <c r="A4" s="61" t="s">
        <v>92</v>
      </c>
      <c r="B4" s="67"/>
      <c r="C4" s="67"/>
      <c r="D4" s="67"/>
      <c r="E4" s="61" t="s">
        <v>106</v>
      </c>
      <c r="F4" s="62"/>
      <c r="G4" s="62"/>
      <c r="H4" s="61"/>
      <c r="I4" s="62"/>
      <c r="J4" s="62"/>
    </row>
    <row r="6" spans="1:4" ht="40.5" customHeight="1">
      <c r="A6" s="63" t="s">
        <v>96</v>
      </c>
      <c r="B6" s="63"/>
      <c r="C6" s="63"/>
      <c r="D6" s="63"/>
    </row>
    <row r="7" spans="1:4" ht="15.75" customHeight="1">
      <c r="A7" s="58" t="s">
        <v>0</v>
      </c>
      <c r="B7" s="58" t="s">
        <v>1</v>
      </c>
      <c r="C7" s="58" t="s">
        <v>94</v>
      </c>
      <c r="D7" s="59" t="s">
        <v>81</v>
      </c>
    </row>
    <row r="8" spans="1:4" ht="12.75" customHeight="1">
      <c r="A8" s="64"/>
      <c r="B8" s="65"/>
      <c r="C8" s="65"/>
      <c r="D8" s="66"/>
    </row>
    <row r="9" spans="1:4" ht="21.75" customHeight="1">
      <c r="A9" s="64"/>
      <c r="B9" s="65"/>
      <c r="C9" s="65"/>
      <c r="D9" s="66"/>
    </row>
    <row r="10" spans="1:6" ht="15.75">
      <c r="A10" s="2" t="s">
        <v>2</v>
      </c>
      <c r="B10" s="3">
        <v>1120</v>
      </c>
      <c r="C10" s="4">
        <v>896</v>
      </c>
      <c r="D10" s="4">
        <v>9072</v>
      </c>
      <c r="E10" s="1">
        <f aca="true" t="shared" si="0" ref="E10:E37">C10*7.7</f>
        <v>6899.2</v>
      </c>
      <c r="F10" s="1" t="e">
        <f>#REF!*1.0155</f>
        <v>#REF!</v>
      </c>
    </row>
    <row r="11" spans="1:6" ht="15.75">
      <c r="A11" s="2" t="s">
        <v>3</v>
      </c>
      <c r="B11" s="3">
        <v>865</v>
      </c>
      <c r="C11" s="4">
        <v>692</v>
      </c>
      <c r="D11" s="4">
        <v>7007</v>
      </c>
      <c r="E11" s="1">
        <f t="shared" si="0"/>
        <v>5328.400000000001</v>
      </c>
      <c r="F11" s="1" t="e">
        <f>#REF!*1.0155</f>
        <v>#REF!</v>
      </c>
    </row>
    <row r="12" spans="1:6" ht="15.75">
      <c r="A12" s="2" t="s">
        <v>4</v>
      </c>
      <c r="B12" s="3">
        <v>1549</v>
      </c>
      <c r="C12" s="4">
        <v>1239</v>
      </c>
      <c r="D12" s="4">
        <v>12547</v>
      </c>
      <c r="E12" s="1">
        <f t="shared" si="0"/>
        <v>9540.300000000001</v>
      </c>
      <c r="F12" s="1" t="e">
        <f>#REF!*1.0155</f>
        <v>#REF!</v>
      </c>
    </row>
    <row r="13" spans="1:6" ht="15.75">
      <c r="A13" s="2" t="s">
        <v>5</v>
      </c>
      <c r="B13" s="3">
        <v>1179</v>
      </c>
      <c r="C13" s="4">
        <v>952</v>
      </c>
      <c r="D13" s="4">
        <v>9550</v>
      </c>
      <c r="E13" s="1">
        <f t="shared" si="0"/>
        <v>7330.400000000001</v>
      </c>
      <c r="F13" s="1" t="e">
        <f>#REF!*1.0155</f>
        <v>#REF!</v>
      </c>
    </row>
    <row r="14" spans="1:6" ht="15.75">
      <c r="A14" s="2" t="s">
        <v>6</v>
      </c>
      <c r="B14" s="3">
        <v>1400</v>
      </c>
      <c r="C14" s="4">
        <v>1120</v>
      </c>
      <c r="D14" s="4">
        <v>11340</v>
      </c>
      <c r="E14" s="1">
        <f t="shared" si="0"/>
        <v>8624</v>
      </c>
      <c r="F14" s="1" t="e">
        <f>#REF!*1.0155</f>
        <v>#REF!</v>
      </c>
    </row>
    <row r="15" spans="1:6" ht="15.75">
      <c r="A15" s="2" t="s">
        <v>7</v>
      </c>
      <c r="B15" s="3">
        <v>591</v>
      </c>
      <c r="C15" s="4">
        <v>513</v>
      </c>
      <c r="D15" s="4">
        <v>4787</v>
      </c>
      <c r="E15" s="1">
        <f t="shared" si="0"/>
        <v>3950.1</v>
      </c>
      <c r="F15" s="1" t="e">
        <f>#REF!*1.0155</f>
        <v>#REF!</v>
      </c>
    </row>
    <row r="16" spans="1:6" ht="15.75">
      <c r="A16" s="2" t="s">
        <v>8</v>
      </c>
      <c r="B16" s="3">
        <v>1390</v>
      </c>
      <c r="C16" s="4">
        <v>1112</v>
      </c>
      <c r="D16" s="4">
        <v>11259</v>
      </c>
      <c r="E16" s="1">
        <f t="shared" si="0"/>
        <v>8562.4</v>
      </c>
      <c r="F16" s="1" t="e">
        <f>#REF!*1.0155</f>
        <v>#REF!</v>
      </c>
    </row>
    <row r="17" spans="1:6" ht="15.75">
      <c r="A17" s="2" t="s">
        <v>9</v>
      </c>
      <c r="B17" s="3">
        <v>1109</v>
      </c>
      <c r="C17" s="4">
        <v>887</v>
      </c>
      <c r="D17" s="4">
        <v>8983</v>
      </c>
      <c r="E17" s="1">
        <f t="shared" si="0"/>
        <v>6829.900000000001</v>
      </c>
      <c r="F17" s="1" t="e">
        <f>#REF!*1.0155</f>
        <v>#REF!</v>
      </c>
    </row>
    <row r="18" spans="1:6" ht="15.75">
      <c r="A18" s="2" t="s">
        <v>10</v>
      </c>
      <c r="B18" s="3">
        <v>909</v>
      </c>
      <c r="C18" s="4">
        <v>727</v>
      </c>
      <c r="D18" s="4">
        <v>7363</v>
      </c>
      <c r="E18" s="1">
        <f t="shared" si="0"/>
        <v>5597.900000000001</v>
      </c>
      <c r="F18" s="1" t="e">
        <f>#REF!*1.0155</f>
        <v>#REF!</v>
      </c>
    </row>
    <row r="19" spans="1:6" ht="15.75">
      <c r="A19" s="2" t="s">
        <v>11</v>
      </c>
      <c r="B19" s="3">
        <v>1109</v>
      </c>
      <c r="C19" s="4">
        <v>887</v>
      </c>
      <c r="D19" s="4">
        <v>7983</v>
      </c>
      <c r="E19" s="1">
        <f t="shared" si="0"/>
        <v>6829.900000000001</v>
      </c>
      <c r="F19" s="1" t="e">
        <f>#REF!*1.0155</f>
        <v>#REF!</v>
      </c>
    </row>
    <row r="20" spans="1:6" ht="15.75">
      <c r="A20" s="2" t="s">
        <v>12</v>
      </c>
      <c r="B20" s="3">
        <v>1002</v>
      </c>
      <c r="C20" s="4">
        <v>986</v>
      </c>
      <c r="D20" s="4">
        <v>7779</v>
      </c>
      <c r="E20" s="1">
        <f t="shared" si="0"/>
        <v>7592.2</v>
      </c>
      <c r="F20" s="1" t="e">
        <f>#REF!*1.0155</f>
        <v>#REF!</v>
      </c>
    </row>
    <row r="21" spans="1:6" ht="15.75">
      <c r="A21" s="2" t="s">
        <v>13</v>
      </c>
      <c r="B21" s="3">
        <v>913</v>
      </c>
      <c r="C21" s="4">
        <v>750</v>
      </c>
      <c r="D21" s="4">
        <v>7298</v>
      </c>
      <c r="E21" s="1">
        <f t="shared" si="0"/>
        <v>5775</v>
      </c>
      <c r="F21" s="1" t="e">
        <f>#REF!*1.0155</f>
        <v>#REF!</v>
      </c>
    </row>
    <row r="22" spans="1:6" ht="15.75">
      <c r="A22" s="2" t="s">
        <v>14</v>
      </c>
      <c r="B22" s="3">
        <v>2633</v>
      </c>
      <c r="C22" s="4">
        <v>2106</v>
      </c>
      <c r="D22" s="4">
        <v>21327</v>
      </c>
      <c r="E22" s="1">
        <f t="shared" si="0"/>
        <v>16216.2</v>
      </c>
      <c r="F22" s="1" t="e">
        <f>#REF!*1.0155</f>
        <v>#REF!</v>
      </c>
    </row>
    <row r="23" spans="1:6" ht="15.75">
      <c r="A23" s="2" t="s">
        <v>15</v>
      </c>
      <c r="B23" s="3">
        <v>1338</v>
      </c>
      <c r="C23" s="4">
        <v>1070</v>
      </c>
      <c r="D23" s="4">
        <v>10838</v>
      </c>
      <c r="E23" s="1">
        <f t="shared" si="0"/>
        <v>8239</v>
      </c>
      <c r="F23" s="1" t="e">
        <f>#REF!*1.0155</f>
        <v>#REF!</v>
      </c>
    </row>
    <row r="24" spans="1:6" ht="15.75">
      <c r="A24" s="2" t="s">
        <v>16</v>
      </c>
      <c r="B24" s="3">
        <v>1120</v>
      </c>
      <c r="C24" s="4">
        <v>896</v>
      </c>
      <c r="D24" s="4">
        <v>9072</v>
      </c>
      <c r="E24" s="1">
        <f t="shared" si="0"/>
        <v>6899.2</v>
      </c>
      <c r="F24" s="1" t="e">
        <f>#REF!*1.0155</f>
        <v>#REF!</v>
      </c>
    </row>
    <row r="25" spans="1:6" ht="15.75">
      <c r="A25" s="2" t="s">
        <v>17</v>
      </c>
      <c r="B25" s="3">
        <v>1804</v>
      </c>
      <c r="C25" s="4">
        <v>1527</v>
      </c>
      <c r="D25" s="4">
        <v>14863</v>
      </c>
      <c r="E25" s="1">
        <f t="shared" si="0"/>
        <v>11757.9</v>
      </c>
      <c r="F25" s="1" t="e">
        <f>#REF!*1.0155</f>
        <v>#REF!</v>
      </c>
    </row>
    <row r="26" spans="1:6" ht="15.75">
      <c r="A26" s="2" t="s">
        <v>18</v>
      </c>
      <c r="B26" s="3">
        <v>1848</v>
      </c>
      <c r="C26" s="4">
        <v>1478</v>
      </c>
      <c r="D26" s="4">
        <v>14969</v>
      </c>
      <c r="E26" s="1">
        <f t="shared" si="0"/>
        <v>11380.6</v>
      </c>
      <c r="F26" s="1" t="e">
        <f>#REF!*1.0155</f>
        <v>#REF!</v>
      </c>
    </row>
    <row r="27" spans="1:6" ht="15.75">
      <c r="A27" s="5" t="s">
        <v>19</v>
      </c>
      <c r="B27" s="3">
        <v>723</v>
      </c>
      <c r="C27" s="4">
        <v>578</v>
      </c>
      <c r="D27" s="4">
        <v>7132</v>
      </c>
      <c r="E27" s="1">
        <f t="shared" si="0"/>
        <v>4450.6</v>
      </c>
      <c r="F27" s="1" t="e">
        <f>#REF!*1.0155</f>
        <v>#REF!</v>
      </c>
    </row>
    <row r="28" spans="1:6" ht="15.75">
      <c r="A28" s="6" t="s">
        <v>20</v>
      </c>
      <c r="B28" s="7">
        <v>862</v>
      </c>
      <c r="C28" s="4">
        <v>690</v>
      </c>
      <c r="D28" s="4">
        <v>6482</v>
      </c>
      <c r="E28" s="1">
        <f t="shared" si="0"/>
        <v>5313</v>
      </c>
      <c r="F28" s="1" t="e">
        <f>#REF!*1.0155</f>
        <v>#REF!</v>
      </c>
    </row>
    <row r="29" spans="1:6" ht="15.75">
      <c r="A29" s="6" t="s">
        <v>21</v>
      </c>
      <c r="B29" s="7">
        <v>2094</v>
      </c>
      <c r="C29" s="4">
        <v>1675</v>
      </c>
      <c r="D29" s="4">
        <v>16961</v>
      </c>
      <c r="E29" s="1">
        <f t="shared" si="0"/>
        <v>12897.5</v>
      </c>
      <c r="F29" s="1" t="e">
        <f>#REF!*1.0155</f>
        <v>#REF!</v>
      </c>
    </row>
    <row r="30" spans="1:6" ht="15.75">
      <c r="A30" s="6" t="s">
        <v>22</v>
      </c>
      <c r="B30" s="7">
        <v>1293</v>
      </c>
      <c r="C30" s="4">
        <v>1034</v>
      </c>
      <c r="D30" s="4">
        <v>12670</v>
      </c>
      <c r="E30" s="1">
        <f t="shared" si="0"/>
        <v>7961.8</v>
      </c>
      <c r="F30" s="1" t="e">
        <f>#REF!*1.0155</f>
        <v>#REF!</v>
      </c>
    </row>
    <row r="31" spans="1:6" ht="15.75">
      <c r="A31" s="6" t="s">
        <v>23</v>
      </c>
      <c r="B31" s="7">
        <v>985</v>
      </c>
      <c r="C31" s="4">
        <v>788</v>
      </c>
      <c r="D31" s="4">
        <v>7979</v>
      </c>
      <c r="E31" s="1">
        <f t="shared" si="0"/>
        <v>6067.6</v>
      </c>
      <c r="F31" s="1" t="e">
        <f>#REF!*1.0155</f>
        <v>#REF!</v>
      </c>
    </row>
    <row r="32" spans="1:6" ht="15.75">
      <c r="A32" s="6" t="s">
        <v>24</v>
      </c>
      <c r="B32" s="7">
        <v>1610</v>
      </c>
      <c r="C32" s="4">
        <v>1364</v>
      </c>
      <c r="D32" s="4">
        <v>13022</v>
      </c>
      <c r="E32" s="1">
        <f t="shared" si="0"/>
        <v>10502.800000000001</v>
      </c>
      <c r="F32" s="1" t="e">
        <f>#REF!*1.0155</f>
        <v>#REF!</v>
      </c>
    </row>
    <row r="33" spans="1:6" ht="15.75">
      <c r="A33" s="6" t="s">
        <v>25</v>
      </c>
      <c r="B33" s="7">
        <v>985</v>
      </c>
      <c r="C33" s="4">
        <v>788</v>
      </c>
      <c r="D33" s="4">
        <v>7979</v>
      </c>
      <c r="E33" s="1">
        <f t="shared" si="0"/>
        <v>6067.6</v>
      </c>
      <c r="F33" s="1" t="e">
        <f>#REF!*1.0155</f>
        <v>#REF!</v>
      </c>
    </row>
    <row r="34" spans="1:6" ht="15.75">
      <c r="A34" s="6" t="s">
        <v>26</v>
      </c>
      <c r="B34" s="7">
        <v>1170</v>
      </c>
      <c r="C34" s="4">
        <v>936</v>
      </c>
      <c r="D34" s="4">
        <v>9477</v>
      </c>
      <c r="E34" s="1">
        <f t="shared" si="0"/>
        <v>7207.2</v>
      </c>
      <c r="F34" s="1" t="e">
        <f>#REF!*1.0155</f>
        <v>#REF!</v>
      </c>
    </row>
    <row r="35" spans="1:6" ht="15.75">
      <c r="A35" s="6" t="s">
        <v>27</v>
      </c>
      <c r="B35" s="7">
        <v>677</v>
      </c>
      <c r="C35" s="4">
        <v>542</v>
      </c>
      <c r="D35" s="4">
        <v>5484</v>
      </c>
      <c r="E35" s="1">
        <f t="shared" si="0"/>
        <v>4173.400000000001</v>
      </c>
      <c r="F35" s="1" t="e">
        <f>#REF!*1.0155</f>
        <v>#REF!</v>
      </c>
    </row>
    <row r="36" spans="1:6" ht="15.75">
      <c r="A36" s="6" t="s">
        <v>28</v>
      </c>
      <c r="B36" s="7">
        <v>677</v>
      </c>
      <c r="C36" s="4">
        <v>542</v>
      </c>
      <c r="D36" s="4">
        <v>5484</v>
      </c>
      <c r="E36" s="1">
        <f t="shared" si="0"/>
        <v>4173.400000000001</v>
      </c>
      <c r="F36" s="1" t="e">
        <f>#REF!*1.0155</f>
        <v>#REF!</v>
      </c>
    </row>
    <row r="37" spans="1:6" ht="15.75">
      <c r="A37" s="6" t="s">
        <v>29</v>
      </c>
      <c r="B37" s="7">
        <v>1871</v>
      </c>
      <c r="C37" s="4">
        <v>1577</v>
      </c>
      <c r="D37" s="4">
        <v>15265</v>
      </c>
      <c r="E37" s="1">
        <f t="shared" si="0"/>
        <v>12142.9</v>
      </c>
      <c r="F37" s="1" t="e">
        <f>#REF!*1.0155</f>
        <v>#REF!</v>
      </c>
    </row>
    <row r="38" spans="1:4" s="26" customFormat="1" ht="15.75">
      <c r="A38" s="8" t="s">
        <v>30</v>
      </c>
      <c r="B38" s="14">
        <f>SUM(B10:B37)</f>
        <v>34826</v>
      </c>
      <c r="C38" s="14">
        <f>SUM(C10:C37)</f>
        <v>28352</v>
      </c>
      <c r="D38" s="14">
        <f>SUM(D10:D37)</f>
        <v>283972</v>
      </c>
    </row>
    <row r="39" spans="1:6" ht="15.75">
      <c r="A39" s="6" t="s">
        <v>31</v>
      </c>
      <c r="B39" s="7">
        <v>4151</v>
      </c>
      <c r="C39" s="4">
        <v>3721</v>
      </c>
      <c r="D39" s="4">
        <v>38120</v>
      </c>
      <c r="E39" s="1">
        <f aca="true" t="shared" si="1" ref="E39:E53">C39*7.7</f>
        <v>28651.7</v>
      </c>
      <c r="F39" s="1" t="e">
        <f>#REF!*1.0155</f>
        <v>#REF!</v>
      </c>
    </row>
    <row r="40" spans="1:6" ht="15.75">
      <c r="A40" s="6" t="s">
        <v>32</v>
      </c>
      <c r="B40" s="7">
        <v>544</v>
      </c>
      <c r="C40" s="4">
        <v>435</v>
      </c>
      <c r="D40" s="4">
        <v>6260</v>
      </c>
      <c r="E40" s="1">
        <f t="shared" si="1"/>
        <v>3349.5</v>
      </c>
      <c r="F40" s="1" t="e">
        <f>#REF!*1.0155</f>
        <v>#REF!</v>
      </c>
    </row>
    <row r="41" spans="1:6" ht="15.75">
      <c r="A41" s="6" t="s">
        <v>33</v>
      </c>
      <c r="B41" s="7"/>
      <c r="C41" s="4"/>
      <c r="D41" s="4"/>
      <c r="E41" s="1">
        <f t="shared" si="1"/>
        <v>0</v>
      </c>
      <c r="F41" s="1" t="e">
        <f>#REF!*1.0155</f>
        <v>#REF!</v>
      </c>
    </row>
    <row r="42" spans="1:6" ht="15.75">
      <c r="A42" s="6" t="s">
        <v>34</v>
      </c>
      <c r="B42" s="7">
        <v>3609</v>
      </c>
      <c r="C42" s="4">
        <v>2887</v>
      </c>
      <c r="D42" s="4">
        <v>30822</v>
      </c>
      <c r="E42" s="1">
        <f t="shared" si="1"/>
        <v>22229.9</v>
      </c>
      <c r="F42" s="1" t="e">
        <f>#REF!*1.0155</f>
        <v>#REF!</v>
      </c>
    </row>
    <row r="43" spans="1:6" ht="15.75">
      <c r="A43" s="10" t="s">
        <v>35</v>
      </c>
      <c r="B43" s="7">
        <v>2287</v>
      </c>
      <c r="C43" s="4">
        <v>1626</v>
      </c>
      <c r="D43" s="4">
        <v>19454</v>
      </c>
      <c r="E43" s="1">
        <f t="shared" si="1"/>
        <v>12520.2</v>
      </c>
      <c r="F43" s="1" t="e">
        <f>#REF!*1.0155</f>
        <v>#REF!</v>
      </c>
    </row>
    <row r="44" spans="1:6" ht="15.75">
      <c r="A44" s="10" t="s">
        <v>36</v>
      </c>
      <c r="B44" s="7">
        <v>993</v>
      </c>
      <c r="C44" s="4">
        <v>794</v>
      </c>
      <c r="D44" s="4">
        <v>10130</v>
      </c>
      <c r="E44" s="1">
        <f t="shared" si="1"/>
        <v>6113.8</v>
      </c>
      <c r="F44" s="1" t="e">
        <f>#REF!*1.0155</f>
        <v>#REF!</v>
      </c>
    </row>
    <row r="45" spans="1:6" ht="15.75">
      <c r="A45" s="10" t="s">
        <v>37</v>
      </c>
      <c r="B45" s="7">
        <v>3142</v>
      </c>
      <c r="C45" s="4">
        <v>2514</v>
      </c>
      <c r="D45" s="4">
        <v>26720</v>
      </c>
      <c r="E45" s="1">
        <f t="shared" si="1"/>
        <v>19357.8</v>
      </c>
      <c r="F45" s="1" t="e">
        <f>#REF!*1.0155</f>
        <v>#REF!</v>
      </c>
    </row>
    <row r="46" spans="1:6" ht="15.75">
      <c r="A46" s="10" t="s">
        <v>38</v>
      </c>
      <c r="B46" s="7"/>
      <c r="C46" s="4"/>
      <c r="D46" s="4"/>
      <c r="E46" s="1">
        <f t="shared" si="1"/>
        <v>0</v>
      </c>
      <c r="F46" s="1" t="e">
        <f>#REF!*1.0155</f>
        <v>#REF!</v>
      </c>
    </row>
    <row r="47" spans="1:6" ht="15.75">
      <c r="A47" s="10" t="s">
        <v>39</v>
      </c>
      <c r="B47" s="7">
        <v>74</v>
      </c>
      <c r="C47" s="4">
        <v>99</v>
      </c>
      <c r="D47" s="4">
        <v>630</v>
      </c>
      <c r="E47" s="1">
        <f t="shared" si="1"/>
        <v>762.3000000000001</v>
      </c>
      <c r="F47" s="1" t="e">
        <f>#REF!*1.0155</f>
        <v>#REF!</v>
      </c>
    </row>
    <row r="48" spans="1:6" ht="15.75">
      <c r="A48" s="10" t="s">
        <v>40</v>
      </c>
      <c r="B48" s="7">
        <v>1653</v>
      </c>
      <c r="C48" s="4">
        <v>1402</v>
      </c>
      <c r="D48" s="4">
        <v>14056</v>
      </c>
      <c r="E48" s="1">
        <f t="shared" si="1"/>
        <v>10795.4</v>
      </c>
      <c r="F48" s="1" t="e">
        <f>#REF!*1.0155</f>
        <v>#REF!</v>
      </c>
    </row>
    <row r="49" spans="1:6" ht="15.75">
      <c r="A49" s="10" t="s">
        <v>41</v>
      </c>
      <c r="B49" s="7">
        <v>164</v>
      </c>
      <c r="C49" s="4">
        <v>131</v>
      </c>
      <c r="D49" s="4">
        <v>1394</v>
      </c>
      <c r="E49" s="1">
        <f t="shared" si="1"/>
        <v>1008.7</v>
      </c>
      <c r="F49" s="1" t="e">
        <f>#REF!*1.0155</f>
        <v>#REF!</v>
      </c>
    </row>
    <row r="50" spans="1:6" ht="15.75">
      <c r="A50" s="10" t="s">
        <v>42</v>
      </c>
      <c r="B50" s="7">
        <v>1724</v>
      </c>
      <c r="C50" s="4">
        <v>1539</v>
      </c>
      <c r="D50" s="4">
        <v>14665</v>
      </c>
      <c r="E50" s="1">
        <f t="shared" si="1"/>
        <v>11850.300000000001</v>
      </c>
      <c r="F50" s="1" t="e">
        <f>#REF!*1.0155</f>
        <v>#REF!</v>
      </c>
    </row>
    <row r="51" spans="1:6" ht="15.75">
      <c r="A51" s="10" t="s">
        <v>43</v>
      </c>
      <c r="B51" s="7">
        <v>591</v>
      </c>
      <c r="C51" s="4">
        <v>473</v>
      </c>
      <c r="D51" s="4">
        <v>5028</v>
      </c>
      <c r="E51" s="1">
        <f t="shared" si="1"/>
        <v>3642.1</v>
      </c>
      <c r="F51" s="1" t="e">
        <f>#REF!*1.0155</f>
        <v>#REF!</v>
      </c>
    </row>
    <row r="52" spans="1:6" ht="15.75" customHeight="1">
      <c r="A52" s="10" t="s">
        <v>45</v>
      </c>
      <c r="B52" s="7"/>
      <c r="C52" s="4"/>
      <c r="D52" s="4"/>
      <c r="E52" s="1">
        <f t="shared" si="1"/>
        <v>0</v>
      </c>
      <c r="F52" s="1" t="e">
        <f>#REF!*1.0155</f>
        <v>#REF!</v>
      </c>
    </row>
    <row r="53" spans="1:6" ht="15.75">
      <c r="A53" s="10" t="s">
        <v>46</v>
      </c>
      <c r="B53" s="7"/>
      <c r="C53" s="4"/>
      <c r="D53" s="4"/>
      <c r="E53" s="1">
        <f t="shared" si="1"/>
        <v>0</v>
      </c>
      <c r="F53" s="1" t="e">
        <f>#REF!*1.0155</f>
        <v>#REF!</v>
      </c>
    </row>
    <row r="54" spans="1:10" s="26" customFormat="1" ht="15.75">
      <c r="A54" s="11" t="s">
        <v>30</v>
      </c>
      <c r="B54" s="14">
        <f>SUM(B39:B53)</f>
        <v>18932</v>
      </c>
      <c r="C54" s="14">
        <f>SUM(C39:C53)</f>
        <v>15621</v>
      </c>
      <c r="D54" s="14">
        <f>SUM(D39:D53)</f>
        <v>167279</v>
      </c>
      <c r="J54" s="1"/>
    </row>
    <row r="55" spans="1:6" ht="15.75">
      <c r="A55" s="10" t="s">
        <v>47</v>
      </c>
      <c r="B55" s="7">
        <v>1912</v>
      </c>
      <c r="C55" s="4">
        <v>1530</v>
      </c>
      <c r="D55" s="4">
        <v>7060</v>
      </c>
      <c r="E55" s="1">
        <f>C55*7.7</f>
        <v>11781</v>
      </c>
      <c r="F55" s="1" t="e">
        <f>#REF!*1.0155</f>
        <v>#REF!</v>
      </c>
    </row>
    <row r="56" spans="1:6" ht="15.75">
      <c r="A56" s="10" t="s">
        <v>48</v>
      </c>
      <c r="B56" s="7">
        <v>6900</v>
      </c>
      <c r="C56" s="4">
        <v>5860</v>
      </c>
      <c r="D56" s="4">
        <v>19303</v>
      </c>
      <c r="E56" s="1">
        <f>C56*7.7</f>
        <v>45122</v>
      </c>
      <c r="F56" s="1" t="e">
        <f>#REF!*1.0155</f>
        <v>#REF!</v>
      </c>
    </row>
    <row r="57" spans="1:6" ht="15.75">
      <c r="A57" s="10" t="s">
        <v>49</v>
      </c>
      <c r="B57" s="7">
        <v>239</v>
      </c>
      <c r="C57" s="4">
        <f>602-50</f>
        <v>552</v>
      </c>
      <c r="D57" s="4">
        <v>2095</v>
      </c>
      <c r="E57" s="1">
        <f>(C57-100)*7.7+100+132+100</f>
        <v>3812.4</v>
      </c>
      <c r="F57" s="1">
        <v>1402</v>
      </c>
    </row>
    <row r="58" spans="1:6" ht="15.75">
      <c r="A58" s="10" t="s">
        <v>50</v>
      </c>
      <c r="B58" s="7">
        <v>3000</v>
      </c>
      <c r="C58" s="4">
        <v>2400</v>
      </c>
      <c r="D58" s="4">
        <v>3143</v>
      </c>
      <c r="E58" s="1">
        <f aca="true" t="shared" si="2" ref="E58:E63">C58*7.7</f>
        <v>18480</v>
      </c>
      <c r="F58" s="1" t="e">
        <f>#REF!*1.0155</f>
        <v>#REF!</v>
      </c>
    </row>
    <row r="59" spans="1:6" ht="31.5">
      <c r="A59" s="10" t="s">
        <v>51</v>
      </c>
      <c r="B59" s="7">
        <v>300</v>
      </c>
      <c r="C59" s="4">
        <v>240</v>
      </c>
      <c r="D59" s="4">
        <v>4085</v>
      </c>
      <c r="E59" s="1">
        <f t="shared" si="2"/>
        <v>1848</v>
      </c>
      <c r="F59" s="1" t="e">
        <f>#REF!*1.0155</f>
        <v>#REF!</v>
      </c>
    </row>
    <row r="60" spans="1:6" ht="15.75">
      <c r="A60" s="10" t="s">
        <v>52</v>
      </c>
      <c r="B60" s="7">
        <v>5527</v>
      </c>
      <c r="C60" s="4">
        <v>4662</v>
      </c>
      <c r="D60" s="4">
        <v>44103</v>
      </c>
      <c r="E60" s="1">
        <f t="shared" si="2"/>
        <v>35897.4</v>
      </c>
      <c r="F60" s="1" t="e">
        <f>#REF!*1.0155</f>
        <v>#REF!</v>
      </c>
    </row>
    <row r="61" spans="1:6" ht="31.5">
      <c r="A61" s="10" t="s">
        <v>53</v>
      </c>
      <c r="B61" s="7">
        <v>155</v>
      </c>
      <c r="C61" s="4">
        <v>124</v>
      </c>
      <c r="D61" s="4">
        <v>3255</v>
      </c>
      <c r="E61" s="1">
        <f t="shared" si="2"/>
        <v>954.8000000000001</v>
      </c>
      <c r="F61" s="1" t="e">
        <f>#REF!*1.0155</f>
        <v>#REF!</v>
      </c>
    </row>
    <row r="62" spans="1:6" ht="15.75">
      <c r="A62" s="12" t="s">
        <v>82</v>
      </c>
      <c r="B62" s="13"/>
      <c r="C62" s="4"/>
      <c r="D62" s="4"/>
      <c r="E62" s="1">
        <f t="shared" si="2"/>
        <v>0</v>
      </c>
      <c r="F62" s="1" t="e">
        <f>#REF!*1.0155</f>
        <v>#REF!</v>
      </c>
    </row>
    <row r="63" spans="1:6" ht="15.75">
      <c r="A63" s="10" t="s">
        <v>54</v>
      </c>
      <c r="B63" s="7"/>
      <c r="C63" s="4"/>
      <c r="D63" s="4"/>
      <c r="E63" s="1">
        <f t="shared" si="2"/>
        <v>0</v>
      </c>
      <c r="F63" s="1" t="e">
        <f>#REF!*1.0155</f>
        <v>#REF!</v>
      </c>
    </row>
    <row r="64" spans="1:10" s="26" customFormat="1" ht="15.75">
      <c r="A64" s="11" t="s">
        <v>30</v>
      </c>
      <c r="B64" s="14">
        <f>SUM(B55:B63)</f>
        <v>18033</v>
      </c>
      <c r="C64" s="14">
        <f>SUM(C55:C63)</f>
        <v>15368</v>
      </c>
      <c r="D64" s="14">
        <f>SUM(D55:D63)</f>
        <v>83044</v>
      </c>
      <c r="J64" s="1"/>
    </row>
    <row r="65" spans="1:6" ht="15.75">
      <c r="A65" s="15" t="s">
        <v>55</v>
      </c>
      <c r="B65" s="16">
        <v>3276</v>
      </c>
      <c r="C65" s="4">
        <v>2330</v>
      </c>
      <c r="D65" s="4">
        <v>27883</v>
      </c>
      <c r="E65" s="1">
        <f>C65*7.7</f>
        <v>17941</v>
      </c>
      <c r="F65" s="1" t="e">
        <f>#REF!*1.0155</f>
        <v>#REF!</v>
      </c>
    </row>
    <row r="66" spans="1:6" ht="15.75">
      <c r="A66" s="15" t="s">
        <v>56</v>
      </c>
      <c r="B66" s="16">
        <v>624</v>
      </c>
      <c r="C66" s="4">
        <v>529</v>
      </c>
      <c r="D66" s="4">
        <v>4507</v>
      </c>
      <c r="E66" s="1">
        <f>C66*7.7</f>
        <v>4073.3</v>
      </c>
      <c r="F66" s="1" t="e">
        <f>#REF!*1.0155</f>
        <v>#REF!</v>
      </c>
    </row>
    <row r="67" spans="1:6" ht="15.75">
      <c r="A67" s="15" t="s">
        <v>57</v>
      </c>
      <c r="B67" s="16">
        <v>862</v>
      </c>
      <c r="C67" s="4">
        <v>603</v>
      </c>
      <c r="D67" s="4">
        <v>7333</v>
      </c>
      <c r="E67" s="1">
        <f>C67*7.7</f>
        <v>4643.1</v>
      </c>
      <c r="F67" s="1" t="e">
        <f>#REF!*1.0155</f>
        <v>#REF!</v>
      </c>
    </row>
    <row r="68" spans="1:6" ht="15.75">
      <c r="A68" s="15" t="s">
        <v>83</v>
      </c>
      <c r="B68" s="16"/>
      <c r="C68" s="4"/>
      <c r="D68" s="4"/>
      <c r="E68" s="1">
        <f>C68*7.7</f>
        <v>0</v>
      </c>
      <c r="F68" s="1" t="e">
        <f>#REF!*1.0155</f>
        <v>#REF!</v>
      </c>
    </row>
    <row r="69" spans="1:10" s="26" customFormat="1" ht="15.75">
      <c r="A69" s="45" t="s">
        <v>30</v>
      </c>
      <c r="B69" s="46">
        <f>SUM(B65:B68)</f>
        <v>4762</v>
      </c>
      <c r="C69" s="46">
        <f>SUM(C65:C68)</f>
        <v>3462</v>
      </c>
      <c r="D69" s="46">
        <f>SUM(D65:D68)</f>
        <v>39723</v>
      </c>
      <c r="J69" s="1"/>
    </row>
    <row r="70" spans="1:6" ht="15.75">
      <c r="A70" s="17" t="s">
        <v>58</v>
      </c>
      <c r="B70" s="18">
        <v>2340</v>
      </c>
      <c r="C70" s="4">
        <v>1872</v>
      </c>
      <c r="D70" s="4">
        <v>26378</v>
      </c>
      <c r="E70" s="1">
        <f aca="true" t="shared" si="3" ref="E70:E89">C70*7.7</f>
        <v>14414.4</v>
      </c>
      <c r="F70" s="1" t="e">
        <f>#REF!*1.0155</f>
        <v>#REF!</v>
      </c>
    </row>
    <row r="71" spans="1:6" ht="15.75">
      <c r="A71" s="19" t="s">
        <v>59</v>
      </c>
      <c r="B71" s="20"/>
      <c r="C71" s="4"/>
      <c r="D71" s="4"/>
      <c r="E71" s="1">
        <f t="shared" si="3"/>
        <v>0</v>
      </c>
      <c r="F71" s="1" t="e">
        <f>#REF!*1.0155</f>
        <v>#REF!</v>
      </c>
    </row>
    <row r="72" spans="1:6" ht="35.25" customHeight="1">
      <c r="A72" s="21" t="s">
        <v>116</v>
      </c>
      <c r="B72" s="22"/>
      <c r="C72" s="4"/>
      <c r="D72" s="4"/>
      <c r="E72" s="1">
        <f t="shared" si="3"/>
        <v>0</v>
      </c>
      <c r="F72" s="1" t="e">
        <f>#REF!*1.0155</f>
        <v>#REF!</v>
      </c>
    </row>
    <row r="73" spans="1:6" ht="15.75">
      <c r="A73" s="21" t="s">
        <v>60</v>
      </c>
      <c r="B73" s="22">
        <v>83</v>
      </c>
      <c r="C73" s="4">
        <v>66</v>
      </c>
      <c r="D73" s="4">
        <v>803</v>
      </c>
      <c r="E73" s="1">
        <f t="shared" si="3"/>
        <v>508.2</v>
      </c>
      <c r="F73" s="1" t="e">
        <f>#REF!*1.0155</f>
        <v>#REF!</v>
      </c>
    </row>
    <row r="74" spans="1:6" ht="15.75">
      <c r="A74" s="21" t="s">
        <v>115</v>
      </c>
      <c r="B74" s="22"/>
      <c r="C74" s="4"/>
      <c r="D74" s="4"/>
      <c r="E74" s="1">
        <f t="shared" si="3"/>
        <v>0</v>
      </c>
      <c r="F74" s="1" t="e">
        <f>#REF!*1.0155</f>
        <v>#REF!</v>
      </c>
    </row>
    <row r="75" spans="1:6" ht="15.75">
      <c r="A75" s="21" t="s">
        <v>61</v>
      </c>
      <c r="B75" s="22">
        <v>1883</v>
      </c>
      <c r="C75" s="4">
        <v>1506</v>
      </c>
      <c r="D75" s="4">
        <v>16013</v>
      </c>
      <c r="E75" s="1">
        <f t="shared" si="3"/>
        <v>11596.2</v>
      </c>
      <c r="F75" s="1" t="e">
        <f>#REF!*1.0155</f>
        <v>#REF!</v>
      </c>
    </row>
    <row r="76" spans="1:6" ht="15.75">
      <c r="A76" s="21" t="s">
        <v>62</v>
      </c>
      <c r="B76" s="22"/>
      <c r="C76" s="4"/>
      <c r="D76" s="4">
        <v>0</v>
      </c>
      <c r="E76" s="1">
        <f t="shared" si="3"/>
        <v>0</v>
      </c>
      <c r="F76" s="1" t="e">
        <f>#REF!*1.0155</f>
        <v>#REF!</v>
      </c>
    </row>
    <row r="77" spans="1:6" ht="15.75">
      <c r="A77" s="21" t="s">
        <v>63</v>
      </c>
      <c r="B77" s="22">
        <v>240</v>
      </c>
      <c r="C77" s="4">
        <v>192</v>
      </c>
      <c r="D77" s="4">
        <v>1560</v>
      </c>
      <c r="E77" s="1">
        <f t="shared" si="3"/>
        <v>1478.4</v>
      </c>
      <c r="F77" s="1" t="e">
        <f>#REF!*1.0155</f>
        <v>#REF!</v>
      </c>
    </row>
    <row r="78" spans="1:6" ht="15.75">
      <c r="A78" s="21" t="s">
        <v>110</v>
      </c>
      <c r="B78" s="22"/>
      <c r="C78" s="4">
        <v>50</v>
      </c>
      <c r="D78" s="4"/>
      <c r="E78" s="1">
        <f t="shared" si="3"/>
        <v>385</v>
      </c>
      <c r="F78" s="1" t="e">
        <f>#REF!*1.0155</f>
        <v>#REF!</v>
      </c>
    </row>
    <row r="79" spans="1:6" ht="15.75">
      <c r="A79" s="21" t="s">
        <v>64</v>
      </c>
      <c r="B79" s="22"/>
      <c r="C79" s="4"/>
      <c r="D79" s="4"/>
      <c r="E79" s="1">
        <f t="shared" si="3"/>
        <v>0</v>
      </c>
      <c r="F79" s="1" t="e">
        <f>#REF!*1.0155</f>
        <v>#REF!</v>
      </c>
    </row>
    <row r="80" spans="1:6" ht="15.75">
      <c r="A80" s="21" t="s">
        <v>65</v>
      </c>
      <c r="B80" s="22">
        <v>81</v>
      </c>
      <c r="C80" s="4">
        <v>65</v>
      </c>
      <c r="D80" s="4">
        <v>527</v>
      </c>
      <c r="E80" s="1">
        <f t="shared" si="3"/>
        <v>500.5</v>
      </c>
      <c r="F80" s="1" t="e">
        <f>#REF!*1.0155</f>
        <v>#REF!</v>
      </c>
    </row>
    <row r="81" spans="1:6" ht="15.75">
      <c r="A81" s="21" t="s">
        <v>66</v>
      </c>
      <c r="B81" s="22">
        <v>62</v>
      </c>
      <c r="C81" s="4">
        <v>126</v>
      </c>
      <c r="D81" s="4">
        <v>403</v>
      </c>
      <c r="E81" s="1">
        <f t="shared" si="3"/>
        <v>970.2</v>
      </c>
      <c r="F81" s="1" t="e">
        <f>#REF!*1.0155</f>
        <v>#REF!</v>
      </c>
    </row>
    <row r="82" spans="1:6" ht="15.75">
      <c r="A82" s="21" t="s">
        <v>97</v>
      </c>
      <c r="B82" s="22">
        <v>62</v>
      </c>
      <c r="C82" s="4">
        <v>50</v>
      </c>
      <c r="D82" s="4">
        <v>403</v>
      </c>
      <c r="E82" s="1">
        <f t="shared" si="3"/>
        <v>385</v>
      </c>
      <c r="F82" s="1" t="e">
        <f>#REF!*1.0155</f>
        <v>#REF!</v>
      </c>
    </row>
    <row r="83" spans="1:6" ht="15.75">
      <c r="A83" s="21" t="s">
        <v>68</v>
      </c>
      <c r="B83" s="22"/>
      <c r="C83" s="4"/>
      <c r="D83" s="4"/>
      <c r="E83" s="1">
        <f t="shared" si="3"/>
        <v>0</v>
      </c>
      <c r="F83" s="1" t="e">
        <f>#REF!*1.0155</f>
        <v>#REF!</v>
      </c>
    </row>
    <row r="84" spans="1:6" ht="15.75">
      <c r="A84" s="21" t="s">
        <v>69</v>
      </c>
      <c r="B84" s="22"/>
      <c r="C84" s="4"/>
      <c r="D84" s="4"/>
      <c r="E84" s="1">
        <f t="shared" si="3"/>
        <v>0</v>
      </c>
      <c r="F84" s="1" t="e">
        <f>#REF!*1.0155</f>
        <v>#REF!</v>
      </c>
    </row>
    <row r="85" spans="1:6" ht="15.75">
      <c r="A85" s="21" t="s">
        <v>70</v>
      </c>
      <c r="B85" s="22">
        <v>431</v>
      </c>
      <c r="C85" s="4">
        <v>473</v>
      </c>
      <c r="D85" s="4">
        <v>4027</v>
      </c>
      <c r="E85" s="1">
        <f t="shared" si="3"/>
        <v>3642.1</v>
      </c>
      <c r="F85" s="1" t="e">
        <f>#REF!*1.0155</f>
        <v>#REF!</v>
      </c>
    </row>
    <row r="86" spans="1:6" ht="15.75">
      <c r="A86" s="21" t="s">
        <v>71</v>
      </c>
      <c r="B86" s="22"/>
      <c r="C86" s="4"/>
      <c r="D86" s="4"/>
      <c r="E86" s="1">
        <f t="shared" si="3"/>
        <v>0</v>
      </c>
      <c r="F86" s="1" t="e">
        <f>#REF!*1.0155</f>
        <v>#REF!</v>
      </c>
    </row>
    <row r="87" spans="1:6" ht="15.75">
      <c r="A87" s="21" t="s">
        <v>72</v>
      </c>
      <c r="B87" s="22">
        <v>20</v>
      </c>
      <c r="C87" s="4">
        <v>16</v>
      </c>
      <c r="D87" s="4">
        <v>130</v>
      </c>
      <c r="E87" s="1">
        <f t="shared" si="3"/>
        <v>123.2</v>
      </c>
      <c r="F87" s="1" t="e">
        <f>#REF!*1.0155</f>
        <v>#REF!</v>
      </c>
    </row>
    <row r="88" spans="1:4" ht="15.75">
      <c r="A88" s="21" t="s">
        <v>111</v>
      </c>
      <c r="B88" s="22"/>
      <c r="C88" s="4"/>
      <c r="D88" s="4"/>
    </row>
    <row r="89" spans="1:6" ht="15.75">
      <c r="A89" s="21" t="s">
        <v>73</v>
      </c>
      <c r="B89" s="22"/>
      <c r="C89" s="4"/>
      <c r="D89" s="4"/>
      <c r="E89" s="1">
        <f t="shared" si="3"/>
        <v>0</v>
      </c>
      <c r="F89" s="1" t="e">
        <f>#REF!*1.0155</f>
        <v>#REF!</v>
      </c>
    </row>
    <row r="90" spans="1:10" s="26" customFormat="1" ht="15.75">
      <c r="A90" s="47" t="s">
        <v>30</v>
      </c>
      <c r="B90" s="48">
        <f>SUM(B70:B89)</f>
        <v>5202</v>
      </c>
      <c r="C90" s="48">
        <f>SUM(C70:C89)</f>
        <v>4416</v>
      </c>
      <c r="D90" s="48">
        <f>SUM(D70:D89)</f>
        <v>50244</v>
      </c>
      <c r="J90" s="1"/>
    </row>
    <row r="91" spans="1:6" ht="15.75">
      <c r="A91" s="21" t="s">
        <v>75</v>
      </c>
      <c r="B91" s="22"/>
      <c r="C91" s="4"/>
      <c r="D91" s="4"/>
      <c r="E91" s="1">
        <f>C91*7.7</f>
        <v>0</v>
      </c>
      <c r="F91" s="1" t="e">
        <f>#REF!*1.0155</f>
        <v>#REF!</v>
      </c>
    </row>
    <row r="92" spans="1:6" ht="15.75">
      <c r="A92" s="21" t="s">
        <v>76</v>
      </c>
      <c r="B92" s="22"/>
      <c r="C92" s="4"/>
      <c r="D92" s="4"/>
      <c r="E92" s="1">
        <f>C92*7.7</f>
        <v>0</v>
      </c>
      <c r="F92" s="1" t="e">
        <f>#REF!*1.0155</f>
        <v>#REF!</v>
      </c>
    </row>
    <row r="93" spans="1:6" ht="15.75">
      <c r="A93" s="21" t="s">
        <v>77</v>
      </c>
      <c r="B93" s="22"/>
      <c r="C93" s="4"/>
      <c r="D93" s="4"/>
      <c r="E93" s="1">
        <f>C93*7.7</f>
        <v>0</v>
      </c>
      <c r="F93" s="1" t="e">
        <f>#REF!*1.0155</f>
        <v>#REF!</v>
      </c>
    </row>
    <row r="94" spans="1:6" ht="15.75">
      <c r="A94" s="10" t="s">
        <v>78</v>
      </c>
      <c r="B94" s="7">
        <v>150</v>
      </c>
      <c r="C94" s="4">
        <v>480</v>
      </c>
      <c r="D94" s="4">
        <v>1700</v>
      </c>
      <c r="E94" s="1">
        <f>C94*7.7</f>
        <v>3696</v>
      </c>
      <c r="F94" s="1" t="e">
        <f>#REF!*1.0155</f>
        <v>#REF!</v>
      </c>
    </row>
    <row r="95" spans="1:6" ht="15.75">
      <c r="A95" s="10" t="s">
        <v>79</v>
      </c>
      <c r="B95" s="7"/>
      <c r="C95" s="4"/>
      <c r="D95" s="4"/>
      <c r="E95" s="1">
        <f>C95*7.7</f>
        <v>0</v>
      </c>
      <c r="F95" s="1" t="e">
        <f>#REF!*1.0155</f>
        <v>#REF!</v>
      </c>
    </row>
    <row r="96" spans="1:10" s="26" customFormat="1" ht="15.75">
      <c r="A96" s="11" t="s">
        <v>30</v>
      </c>
      <c r="B96" s="14">
        <f>SUM(B91:B95)</f>
        <v>150</v>
      </c>
      <c r="C96" s="14">
        <f>SUM(C91:C95)</f>
        <v>480</v>
      </c>
      <c r="D96" s="14">
        <f>SUM(D91:D95)</f>
        <v>1700</v>
      </c>
      <c r="J96" s="1"/>
    </row>
    <row r="97" spans="1:6" ht="15.75">
      <c r="A97" s="44" t="s">
        <v>80</v>
      </c>
      <c r="B97" s="49">
        <f>B38+B54+B64+B69+B90+B96</f>
        <v>81905</v>
      </c>
      <c r="C97" s="49">
        <f>C38+C54+C64+C69+C90+C96</f>
        <v>67699</v>
      </c>
      <c r="D97" s="49">
        <f>D38+D54+D64+D69+D90+D96</f>
        <v>625962</v>
      </c>
      <c r="E97" s="4">
        <f>SUM(E10:E95)</f>
        <v>520844.30000000005</v>
      </c>
      <c r="F97" s="4" t="e">
        <f>SUM(F10:F95)</f>
        <v>#REF!</v>
      </c>
    </row>
  </sheetData>
  <sheetProtection/>
  <mergeCells count="17">
    <mergeCell ref="A1:D1"/>
    <mergeCell ref="A2:D2"/>
    <mergeCell ref="A3:D3"/>
    <mergeCell ref="A4:D4"/>
    <mergeCell ref="E1:G1"/>
    <mergeCell ref="H1:J1"/>
    <mergeCell ref="E2:G2"/>
    <mergeCell ref="H2:J2"/>
    <mergeCell ref="E3:G3"/>
    <mergeCell ref="H3:J3"/>
    <mergeCell ref="H4:J4"/>
    <mergeCell ref="A6:D6"/>
    <mergeCell ref="A7:A9"/>
    <mergeCell ref="B7:B9"/>
    <mergeCell ref="C7:C9"/>
    <mergeCell ref="D7:D9"/>
    <mergeCell ref="E4:G4"/>
  </mergeCells>
  <printOptions horizontalCentered="1"/>
  <pageMargins left="0.1968503937007874" right="0" top="0.984251968503937" bottom="0" header="0" footer="0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96"/>
  <sheetViews>
    <sheetView zoomScaleSheetLayoutView="75" zoomScalePageLayoutView="0" workbookViewId="0" topLeftCell="A1">
      <pane xSplit="1" ySplit="8" topLeftCell="C42" activePane="bottomRight" state="frozen"/>
      <selection pane="topLeft" activeCell="A26" sqref="A26"/>
      <selection pane="topRight" activeCell="A26" sqref="A26"/>
      <selection pane="bottomLeft" activeCell="A26" sqref="A26"/>
      <selection pane="bottomRight" activeCell="A71" sqref="A71"/>
    </sheetView>
  </sheetViews>
  <sheetFormatPr defaultColWidth="9.00390625" defaultRowHeight="12.75"/>
  <cols>
    <col min="1" max="1" width="64.25390625" style="1" customWidth="1"/>
    <col min="2" max="2" width="23.375" style="31" hidden="1" customWidth="1"/>
    <col min="3" max="3" width="30.375" style="31" customWidth="1"/>
    <col min="4" max="16384" width="9.125" style="1" customWidth="1"/>
  </cols>
  <sheetData>
    <row r="1" ht="12.75">
      <c r="C1" s="54" t="s">
        <v>91</v>
      </c>
    </row>
    <row r="2" ht="12.75">
      <c r="C2" s="54" t="s">
        <v>89</v>
      </c>
    </row>
    <row r="3" ht="12.75">
      <c r="C3" s="54" t="s">
        <v>90</v>
      </c>
    </row>
    <row r="4" ht="12.75">
      <c r="C4" s="54" t="s">
        <v>92</v>
      </c>
    </row>
    <row r="6" spans="1:3" ht="38.25" customHeight="1">
      <c r="A6" s="57" t="s">
        <v>98</v>
      </c>
      <c r="B6" s="57"/>
      <c r="C6" s="57"/>
    </row>
    <row r="7" spans="1:3" ht="12.75" customHeight="1">
      <c r="A7" s="58" t="s">
        <v>0</v>
      </c>
      <c r="B7" s="68" t="s">
        <v>84</v>
      </c>
      <c r="C7" s="68" t="s">
        <v>99</v>
      </c>
    </row>
    <row r="8" spans="1:3" ht="30.75" customHeight="1">
      <c r="A8" s="58"/>
      <c r="B8" s="69"/>
      <c r="C8" s="69"/>
    </row>
    <row r="9" spans="1:3" ht="15.75">
      <c r="A9" s="2" t="s">
        <v>2</v>
      </c>
      <c r="B9" s="3">
        <v>44029</v>
      </c>
      <c r="C9" s="4">
        <v>45525</v>
      </c>
    </row>
    <row r="10" spans="1:3" ht="15.75">
      <c r="A10" s="2" t="s">
        <v>3</v>
      </c>
      <c r="B10" s="3">
        <v>29129</v>
      </c>
      <c r="C10" s="4">
        <v>30118</v>
      </c>
    </row>
    <row r="11" spans="1:3" ht="15.75">
      <c r="A11" s="2" t="s">
        <v>4</v>
      </c>
      <c r="B11" s="3">
        <v>50049</v>
      </c>
      <c r="C11" s="4">
        <v>51749</v>
      </c>
    </row>
    <row r="12" spans="1:3" ht="15.75">
      <c r="A12" s="2" t="s">
        <v>5</v>
      </c>
      <c r="B12" s="3">
        <v>31980</v>
      </c>
      <c r="C12" s="4">
        <f>33066-100</f>
        <v>32966</v>
      </c>
    </row>
    <row r="13" spans="1:3" ht="15.75">
      <c r="A13" s="2" t="s">
        <v>6</v>
      </c>
      <c r="B13" s="3">
        <v>34797</v>
      </c>
      <c r="C13" s="4">
        <v>35978</v>
      </c>
    </row>
    <row r="14" spans="1:3" ht="15.75">
      <c r="A14" s="2" t="s">
        <v>7</v>
      </c>
      <c r="B14" s="3">
        <v>41483</v>
      </c>
      <c r="C14" s="4">
        <v>42893</v>
      </c>
    </row>
    <row r="15" spans="1:3" ht="15.75">
      <c r="A15" s="2" t="s">
        <v>8</v>
      </c>
      <c r="B15" s="3">
        <v>41735</v>
      </c>
      <c r="C15" s="4">
        <v>43152</v>
      </c>
    </row>
    <row r="16" spans="1:3" ht="15.75">
      <c r="A16" s="2" t="s">
        <v>9</v>
      </c>
      <c r="B16" s="3">
        <v>38860</v>
      </c>
      <c r="C16" s="4">
        <v>40179</v>
      </c>
    </row>
    <row r="17" spans="1:3" ht="15.75">
      <c r="A17" s="2" t="s">
        <v>10</v>
      </c>
      <c r="B17" s="3">
        <v>24433</v>
      </c>
      <c r="C17" s="4">
        <v>25263</v>
      </c>
    </row>
    <row r="18" spans="1:3" ht="15.75">
      <c r="A18" s="2" t="s">
        <v>11</v>
      </c>
      <c r="B18" s="3">
        <v>35375</v>
      </c>
      <c r="C18" s="4">
        <v>36575</v>
      </c>
    </row>
    <row r="19" spans="1:3" ht="15.75">
      <c r="A19" s="2" t="s">
        <v>12</v>
      </c>
      <c r="B19" s="3">
        <v>103108</v>
      </c>
      <c r="C19" s="4">
        <v>106610</v>
      </c>
    </row>
    <row r="20" spans="1:3" ht="15.75">
      <c r="A20" s="2" t="s">
        <v>13</v>
      </c>
      <c r="B20" s="3">
        <v>34646</v>
      </c>
      <c r="C20" s="4">
        <v>35823</v>
      </c>
    </row>
    <row r="21" spans="1:3" ht="15.75">
      <c r="A21" s="2" t="s">
        <v>14</v>
      </c>
      <c r="B21" s="3">
        <v>76169</v>
      </c>
      <c r="C21" s="4">
        <v>78757</v>
      </c>
    </row>
    <row r="22" spans="1:3" ht="15.75">
      <c r="A22" s="2" t="s">
        <v>15</v>
      </c>
      <c r="B22" s="3">
        <v>32463</v>
      </c>
      <c r="C22" s="4">
        <v>33566</v>
      </c>
    </row>
    <row r="23" spans="1:3" ht="15.75">
      <c r="A23" s="2" t="s">
        <v>16</v>
      </c>
      <c r="B23" s="3">
        <v>35810</v>
      </c>
      <c r="C23" s="4">
        <v>37026</v>
      </c>
    </row>
    <row r="24" spans="1:3" ht="15.75">
      <c r="A24" s="2" t="s">
        <v>17</v>
      </c>
      <c r="B24" s="3">
        <v>58210</v>
      </c>
      <c r="C24" s="4">
        <v>60187</v>
      </c>
    </row>
    <row r="25" spans="1:3" ht="15.75">
      <c r="A25" s="2" t="s">
        <v>18</v>
      </c>
      <c r="B25" s="3">
        <v>50718</v>
      </c>
      <c r="C25" s="4">
        <v>52441</v>
      </c>
    </row>
    <row r="26" spans="1:3" ht="15.75">
      <c r="A26" s="5" t="s">
        <v>19</v>
      </c>
      <c r="B26" s="3">
        <v>24000</v>
      </c>
      <c r="C26" s="4">
        <v>24815</v>
      </c>
    </row>
    <row r="27" spans="1:3" ht="15.75">
      <c r="A27" s="6" t="s">
        <v>20</v>
      </c>
      <c r="B27" s="7">
        <v>30353</v>
      </c>
      <c r="C27" s="4">
        <v>31384</v>
      </c>
    </row>
    <row r="28" spans="1:3" ht="15.75">
      <c r="A28" s="6" t="s">
        <v>21</v>
      </c>
      <c r="B28" s="7">
        <v>63407</v>
      </c>
      <c r="C28" s="4">
        <v>65561</v>
      </c>
    </row>
    <row r="29" spans="1:3" ht="15.75">
      <c r="A29" s="6" t="s">
        <v>22</v>
      </c>
      <c r="B29" s="7">
        <v>43645</v>
      </c>
      <c r="C29" s="4">
        <v>45127</v>
      </c>
    </row>
    <row r="30" spans="1:3" ht="15.75">
      <c r="A30" s="6" t="s">
        <v>23</v>
      </c>
      <c r="B30" s="7">
        <v>34172</v>
      </c>
      <c r="C30" s="4">
        <v>35333</v>
      </c>
    </row>
    <row r="31" spans="1:3" ht="15.75">
      <c r="A31" s="6" t="s">
        <v>24</v>
      </c>
      <c r="B31" s="7">
        <v>55656</v>
      </c>
      <c r="C31" s="4">
        <v>57546</v>
      </c>
    </row>
    <row r="32" spans="1:3" ht="15.75">
      <c r="A32" s="6" t="s">
        <v>25</v>
      </c>
      <c r="B32" s="7">
        <v>30091</v>
      </c>
      <c r="C32" s="4">
        <v>31113</v>
      </c>
    </row>
    <row r="33" spans="1:3" ht="15.75">
      <c r="A33" s="6" t="s">
        <v>26</v>
      </c>
      <c r="B33" s="7">
        <v>36189</v>
      </c>
      <c r="C33" s="4">
        <v>37418</v>
      </c>
    </row>
    <row r="34" spans="1:3" ht="15.75">
      <c r="A34" s="6" t="s">
        <v>27</v>
      </c>
      <c r="B34" s="7">
        <v>27051</v>
      </c>
      <c r="C34" s="4">
        <v>27970</v>
      </c>
    </row>
    <row r="35" spans="1:3" ht="15.75">
      <c r="A35" s="6" t="s">
        <v>28</v>
      </c>
      <c r="B35" s="7">
        <v>25597</v>
      </c>
      <c r="C35" s="4">
        <v>26467</v>
      </c>
    </row>
    <row r="36" spans="1:3" ht="15.75">
      <c r="A36" s="6" t="s">
        <v>29</v>
      </c>
      <c r="B36" s="7">
        <v>61390</v>
      </c>
      <c r="C36" s="4">
        <v>63475</v>
      </c>
    </row>
    <row r="37" spans="1:3" ht="15.75">
      <c r="A37" s="8" t="s">
        <v>74</v>
      </c>
      <c r="B37" s="9">
        <f>SUM(B9:B36)</f>
        <v>1194545</v>
      </c>
      <c r="C37" s="9">
        <f>SUM(C9:C36)</f>
        <v>1235017</v>
      </c>
    </row>
    <row r="38" spans="1:3" ht="15.75">
      <c r="A38" s="6" t="s">
        <v>31</v>
      </c>
      <c r="B38" s="7">
        <v>73348</v>
      </c>
      <c r="C38" s="4">
        <v>75839</v>
      </c>
    </row>
    <row r="39" spans="1:3" ht="15" customHeight="1">
      <c r="A39" s="6" t="s">
        <v>32</v>
      </c>
      <c r="B39" s="7">
        <v>41081</v>
      </c>
      <c r="C39" s="4">
        <v>42477</v>
      </c>
    </row>
    <row r="40" spans="1:3" ht="15.75">
      <c r="A40" s="6" t="s">
        <v>33</v>
      </c>
      <c r="B40" s="7"/>
      <c r="C40" s="4"/>
    </row>
    <row r="41" spans="1:3" ht="15.75">
      <c r="A41" s="6" t="s">
        <v>34</v>
      </c>
      <c r="B41" s="7">
        <v>124648</v>
      </c>
      <c r="C41" s="4">
        <v>128882</v>
      </c>
    </row>
    <row r="42" spans="1:3" ht="15.75">
      <c r="A42" s="10" t="s">
        <v>35</v>
      </c>
      <c r="B42" s="7">
        <v>110834</v>
      </c>
      <c r="C42" s="4">
        <v>114599</v>
      </c>
    </row>
    <row r="43" spans="1:3" ht="15.75">
      <c r="A43" s="10" t="s">
        <v>36</v>
      </c>
      <c r="B43" s="7">
        <v>89238</v>
      </c>
      <c r="C43" s="4">
        <v>92269</v>
      </c>
    </row>
    <row r="44" spans="1:3" ht="15.75">
      <c r="A44" s="10" t="s">
        <v>37</v>
      </c>
      <c r="B44" s="7">
        <v>128870</v>
      </c>
      <c r="C44" s="4">
        <v>133248</v>
      </c>
    </row>
    <row r="45" spans="1:3" ht="15.75">
      <c r="A45" s="10" t="s">
        <v>38</v>
      </c>
      <c r="B45" s="7"/>
      <c r="C45" s="4"/>
    </row>
    <row r="46" spans="1:3" ht="15.75">
      <c r="A46" s="10" t="s">
        <v>39</v>
      </c>
      <c r="B46" s="7">
        <v>88124</v>
      </c>
      <c r="C46" s="4">
        <v>91117</v>
      </c>
    </row>
    <row r="47" spans="1:3" ht="15.75">
      <c r="A47" s="10" t="s">
        <v>40</v>
      </c>
      <c r="B47" s="7">
        <v>73908</v>
      </c>
      <c r="C47" s="4">
        <v>76419</v>
      </c>
    </row>
    <row r="48" spans="1:3" ht="15.75">
      <c r="A48" s="10" t="s">
        <v>41</v>
      </c>
      <c r="B48" s="7">
        <v>63325</v>
      </c>
      <c r="C48" s="4">
        <v>65476</v>
      </c>
    </row>
    <row r="49" spans="1:3" ht="15.75">
      <c r="A49" s="10" t="s">
        <v>42</v>
      </c>
      <c r="B49" s="7">
        <v>61852</v>
      </c>
      <c r="C49" s="4">
        <v>63953</v>
      </c>
    </row>
    <row r="50" spans="1:3" ht="15.75">
      <c r="A50" s="10" t="s">
        <v>43</v>
      </c>
      <c r="B50" s="7">
        <v>84567</v>
      </c>
      <c r="C50" s="4">
        <v>87440</v>
      </c>
    </row>
    <row r="51" spans="1:3" ht="31.5">
      <c r="A51" s="10" t="s">
        <v>45</v>
      </c>
      <c r="B51" s="7">
        <v>40233</v>
      </c>
      <c r="C51" s="4">
        <v>41600</v>
      </c>
    </row>
    <row r="52" spans="1:3" ht="15.75" customHeight="1">
      <c r="A52" s="10" t="s">
        <v>46</v>
      </c>
      <c r="B52" s="7"/>
      <c r="C52" s="4"/>
    </row>
    <row r="53" spans="1:3" ht="15.75">
      <c r="A53" s="11" t="s">
        <v>74</v>
      </c>
      <c r="B53" s="9">
        <f>SUM(B38:B52)</f>
        <v>980028</v>
      </c>
      <c r="C53" s="9">
        <f>SUM(C38:C52)</f>
        <v>1013319</v>
      </c>
    </row>
    <row r="54" spans="1:3" ht="15.75">
      <c r="A54" s="10" t="s">
        <v>47</v>
      </c>
      <c r="B54" s="7"/>
      <c r="C54" s="4"/>
    </row>
    <row r="55" spans="1:3" ht="15.75">
      <c r="A55" s="10" t="s">
        <v>48</v>
      </c>
      <c r="B55" s="7">
        <v>22696</v>
      </c>
      <c r="C55" s="4">
        <v>23467</v>
      </c>
    </row>
    <row r="56" spans="1:3" ht="15.75">
      <c r="A56" s="10" t="s">
        <v>49</v>
      </c>
      <c r="B56" s="7">
        <v>6057</v>
      </c>
      <c r="C56" s="4">
        <v>6263</v>
      </c>
    </row>
    <row r="57" spans="1:3" ht="31.5">
      <c r="A57" s="10" t="s">
        <v>50</v>
      </c>
      <c r="B57" s="7"/>
      <c r="C57" s="4"/>
    </row>
    <row r="58" spans="1:3" ht="31.5">
      <c r="A58" s="10" t="s">
        <v>51</v>
      </c>
      <c r="B58" s="7"/>
      <c r="C58" s="4"/>
    </row>
    <row r="59" spans="1:3" ht="15.75">
      <c r="A59" s="10" t="s">
        <v>52</v>
      </c>
      <c r="B59" s="7"/>
      <c r="C59" s="4"/>
    </row>
    <row r="60" spans="1:3" ht="31.5">
      <c r="A60" s="10" t="s">
        <v>53</v>
      </c>
      <c r="B60" s="7"/>
      <c r="C60" s="4"/>
    </row>
    <row r="61" spans="1:3" ht="15.75">
      <c r="A61" s="12" t="s">
        <v>82</v>
      </c>
      <c r="B61" s="13">
        <v>4500</v>
      </c>
      <c r="C61" s="4">
        <f>4653+9125+2</f>
        <v>13780</v>
      </c>
    </row>
    <row r="62" spans="1:3" ht="15.75">
      <c r="A62" s="10" t="s">
        <v>54</v>
      </c>
      <c r="B62" s="7"/>
      <c r="C62" s="4"/>
    </row>
    <row r="63" spans="1:3" ht="15.75">
      <c r="A63" s="11" t="s">
        <v>74</v>
      </c>
      <c r="B63" s="9">
        <f>SUM(B54:B62)</f>
        <v>33253</v>
      </c>
      <c r="C63" s="9">
        <f>SUM(C54:C62)</f>
        <v>43510</v>
      </c>
    </row>
    <row r="64" spans="1:3" ht="15.75">
      <c r="A64" s="15" t="s">
        <v>55</v>
      </c>
      <c r="B64" s="16">
        <v>125980</v>
      </c>
      <c r="C64" s="4">
        <v>130260</v>
      </c>
    </row>
    <row r="65" spans="1:3" ht="15.75">
      <c r="A65" s="15" t="s">
        <v>56</v>
      </c>
      <c r="B65" s="16">
        <v>17023</v>
      </c>
      <c r="C65" s="4">
        <v>17601</v>
      </c>
    </row>
    <row r="66" spans="1:3" ht="15.75">
      <c r="A66" s="15" t="s">
        <v>57</v>
      </c>
      <c r="B66" s="16">
        <v>33717</v>
      </c>
      <c r="C66" s="4">
        <v>34863</v>
      </c>
    </row>
    <row r="67" spans="1:3" ht="31.5">
      <c r="A67" s="15" t="s">
        <v>83</v>
      </c>
      <c r="B67" s="16">
        <v>7808</v>
      </c>
      <c r="C67" s="4">
        <v>8073</v>
      </c>
    </row>
    <row r="68" spans="1:3" ht="15.75">
      <c r="A68" s="11" t="s">
        <v>74</v>
      </c>
      <c r="B68" s="9">
        <f>SUM(B64:B67)</f>
        <v>184528</v>
      </c>
      <c r="C68" s="9">
        <f>SUM(C64:C67)</f>
        <v>190797</v>
      </c>
    </row>
    <row r="69" spans="1:3" ht="15.75">
      <c r="A69" s="17" t="s">
        <v>58</v>
      </c>
      <c r="B69" s="18">
        <v>102055</v>
      </c>
      <c r="C69" s="4">
        <v>105522</v>
      </c>
    </row>
    <row r="70" spans="1:3" ht="15.75">
      <c r="A70" s="19" t="s">
        <v>59</v>
      </c>
      <c r="B70" s="20">
        <v>4325</v>
      </c>
      <c r="C70" s="4">
        <v>4472</v>
      </c>
    </row>
    <row r="71" spans="1:3" ht="31.5">
      <c r="A71" s="21" t="s">
        <v>116</v>
      </c>
      <c r="B71" s="22"/>
      <c r="C71" s="4"/>
    </row>
    <row r="72" spans="1:3" ht="15.75">
      <c r="A72" s="21" t="s">
        <v>60</v>
      </c>
      <c r="B72" s="22"/>
      <c r="C72" s="4"/>
    </row>
    <row r="73" spans="1:3" ht="15.75">
      <c r="A73" s="21" t="s">
        <v>115</v>
      </c>
      <c r="B73" s="22">
        <v>300</v>
      </c>
      <c r="C73" s="4">
        <v>311</v>
      </c>
    </row>
    <row r="74" spans="1:3" ht="15.75">
      <c r="A74" s="21" t="s">
        <v>61</v>
      </c>
      <c r="B74" s="22">
        <v>10000</v>
      </c>
      <c r="C74" s="4">
        <v>10339</v>
      </c>
    </row>
    <row r="75" spans="1:3" ht="15.75">
      <c r="A75" s="21" t="s">
        <v>62</v>
      </c>
      <c r="B75" s="22"/>
      <c r="C75" s="4"/>
    </row>
    <row r="76" spans="1:3" ht="15.75">
      <c r="A76" s="21" t="s">
        <v>63</v>
      </c>
      <c r="B76" s="22">
        <v>21000</v>
      </c>
      <c r="C76" s="4">
        <v>21713</v>
      </c>
    </row>
    <row r="77" spans="1:3" ht="15.75">
      <c r="A77" s="21" t="s">
        <v>110</v>
      </c>
      <c r="B77" s="22"/>
      <c r="C77" s="4"/>
    </row>
    <row r="78" spans="1:3" ht="15.75">
      <c r="A78" s="21" t="s">
        <v>64</v>
      </c>
      <c r="B78" s="22"/>
      <c r="C78" s="4"/>
    </row>
    <row r="79" spans="1:3" ht="15.75">
      <c r="A79" s="21" t="s">
        <v>65</v>
      </c>
      <c r="B79" s="22"/>
      <c r="C79" s="4"/>
    </row>
    <row r="80" spans="1:3" ht="15.75">
      <c r="A80" s="21" t="s">
        <v>66</v>
      </c>
      <c r="B80" s="22"/>
      <c r="C80" s="4"/>
    </row>
    <row r="81" spans="1:3" ht="15.75">
      <c r="A81" s="21" t="s">
        <v>67</v>
      </c>
      <c r="B81" s="22">
        <v>1500</v>
      </c>
      <c r="C81" s="4">
        <v>1551</v>
      </c>
    </row>
    <row r="82" spans="1:3" ht="15.75">
      <c r="A82" s="21" t="s">
        <v>68</v>
      </c>
      <c r="B82" s="22"/>
      <c r="C82" s="4"/>
    </row>
    <row r="83" spans="1:3" ht="15.75">
      <c r="A83" s="21" t="s">
        <v>69</v>
      </c>
      <c r="B83" s="22"/>
      <c r="C83" s="4"/>
    </row>
    <row r="84" spans="1:3" ht="16.5" customHeight="1">
      <c r="A84" s="21" t="s">
        <v>70</v>
      </c>
      <c r="B84" s="22"/>
      <c r="C84" s="4"/>
    </row>
    <row r="85" spans="1:3" ht="15.75">
      <c r="A85" s="21" t="s">
        <v>71</v>
      </c>
      <c r="B85" s="22">
        <v>21740</v>
      </c>
      <c r="C85" s="4">
        <v>22478</v>
      </c>
    </row>
    <row r="86" spans="1:3" ht="15.75">
      <c r="A86" s="21" t="s">
        <v>72</v>
      </c>
      <c r="B86" s="22"/>
      <c r="C86" s="4"/>
    </row>
    <row r="87" spans="1:3" ht="15.75">
      <c r="A87" s="21" t="s">
        <v>111</v>
      </c>
      <c r="B87" s="22"/>
      <c r="C87" s="4">
        <v>100</v>
      </c>
    </row>
    <row r="88" spans="1:3" ht="15.75">
      <c r="A88" s="21" t="s">
        <v>73</v>
      </c>
      <c r="B88" s="22">
        <v>2350</v>
      </c>
      <c r="C88" s="4">
        <v>2430</v>
      </c>
    </row>
    <row r="89" spans="1:6" s="26" customFormat="1" ht="15.75">
      <c r="A89" s="42" t="s">
        <v>74</v>
      </c>
      <c r="B89" s="9">
        <f>SUM(B69:B88)</f>
        <v>163270</v>
      </c>
      <c r="C89" s="9">
        <f>SUM(C69:C88)</f>
        <v>168916</v>
      </c>
      <c r="F89" s="1"/>
    </row>
    <row r="90" spans="1:3" ht="15.75">
      <c r="A90" s="21" t="s">
        <v>75</v>
      </c>
      <c r="B90" s="22"/>
      <c r="C90" s="4"/>
    </row>
    <row r="91" spans="1:3" ht="15.75">
      <c r="A91" s="21" t="s">
        <v>76</v>
      </c>
      <c r="B91" s="22"/>
      <c r="C91" s="4"/>
    </row>
    <row r="92" spans="1:3" ht="15.75">
      <c r="A92" s="21" t="s">
        <v>77</v>
      </c>
      <c r="B92" s="22"/>
      <c r="C92" s="4"/>
    </row>
    <row r="93" spans="1:3" ht="15.75">
      <c r="A93" s="10" t="s">
        <v>78</v>
      </c>
      <c r="B93" s="7"/>
      <c r="C93" s="4"/>
    </row>
    <row r="94" spans="1:3" ht="15.75">
      <c r="A94" s="10" t="s">
        <v>79</v>
      </c>
      <c r="B94" s="7"/>
      <c r="C94" s="4"/>
    </row>
    <row r="95" spans="1:3" ht="15.75">
      <c r="A95" s="42" t="s">
        <v>74</v>
      </c>
      <c r="B95" s="9">
        <f>SUM(B90:B94)</f>
        <v>0</v>
      </c>
      <c r="C95" s="9">
        <f>SUM(C90:C94)</f>
        <v>0</v>
      </c>
    </row>
    <row r="96" spans="1:3" ht="15.75">
      <c r="A96" s="44" t="s">
        <v>80</v>
      </c>
      <c r="B96" s="9">
        <f>B37+B53+B63+B68+B89+B95</f>
        <v>2555624</v>
      </c>
      <c r="C96" s="9">
        <f>SUM(C37+C53+C63+C68+C89+C95)</f>
        <v>2651559</v>
      </c>
    </row>
  </sheetData>
  <sheetProtection/>
  <mergeCells count="4">
    <mergeCell ref="A6:C6"/>
    <mergeCell ref="A7:A8"/>
    <mergeCell ref="B7:B8"/>
    <mergeCell ref="C7:C8"/>
  </mergeCells>
  <printOptions horizontalCentered="1"/>
  <pageMargins left="0.1968503937007874" right="0" top="0" bottom="0" header="0" footer="0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10"/>
  <sheetViews>
    <sheetView tabSelected="1" zoomScaleSheetLayoutView="75" zoomScalePageLayoutView="0" workbookViewId="0" topLeftCell="A1">
      <pane xSplit="1" ySplit="8" topLeftCell="C9" activePane="bottomRight" state="frozen"/>
      <selection pane="topLeft" activeCell="E101" sqref="E101"/>
      <selection pane="topRight" activeCell="E101" sqref="E101"/>
      <selection pane="bottomLeft" activeCell="E101" sqref="E101"/>
      <selection pane="bottomRight" activeCell="C89" sqref="C89"/>
    </sheetView>
  </sheetViews>
  <sheetFormatPr defaultColWidth="9.00390625" defaultRowHeight="12.75"/>
  <cols>
    <col min="1" max="1" width="66.125" style="51" customWidth="1"/>
    <col min="2" max="2" width="19.00390625" style="51" hidden="1" customWidth="1"/>
    <col min="3" max="3" width="20.00390625" style="51" customWidth="1"/>
    <col min="4" max="4" width="19.75390625" style="51" hidden="1" customWidth="1"/>
    <col min="5" max="5" width="17.25390625" style="51" customWidth="1"/>
    <col min="6" max="9" width="9.125" style="51" hidden="1" customWidth="1"/>
    <col min="10" max="10" width="11.375" style="53" hidden="1" customWidth="1"/>
    <col min="11" max="11" width="13.375" style="51" hidden="1" customWidth="1"/>
    <col min="12" max="12" width="11.625" style="51" customWidth="1"/>
    <col min="13" max="13" width="9.125" style="51" customWidth="1"/>
    <col min="14" max="14" width="11.125" style="51" customWidth="1"/>
    <col min="15" max="15" width="10.125" style="51" bestFit="1" customWidth="1"/>
    <col min="16" max="16384" width="9.125" style="51" customWidth="1"/>
  </cols>
  <sheetData>
    <row r="1" spans="3:5" ht="15.75">
      <c r="C1" s="61" t="s">
        <v>91</v>
      </c>
      <c r="D1" s="62"/>
      <c r="E1" s="62"/>
    </row>
    <row r="2" spans="3:5" ht="15.75">
      <c r="C2" s="61" t="s">
        <v>89</v>
      </c>
      <c r="D2" s="62"/>
      <c r="E2" s="62"/>
    </row>
    <row r="3" spans="3:5" ht="15.75">
      <c r="C3" s="61" t="s">
        <v>90</v>
      </c>
      <c r="D3" s="62"/>
      <c r="E3" s="62"/>
    </row>
    <row r="4" spans="3:5" ht="15.75">
      <c r="C4" s="61" t="s">
        <v>92</v>
      </c>
      <c r="D4" s="62"/>
      <c r="E4" s="62"/>
    </row>
    <row r="5" ht="3" customHeight="1"/>
    <row r="6" spans="1:5" ht="40.5" customHeight="1">
      <c r="A6" s="70" t="s">
        <v>100</v>
      </c>
      <c r="B6" s="70"/>
      <c r="C6" s="70"/>
      <c r="D6" s="71"/>
      <c r="E6" s="71"/>
    </row>
    <row r="7" spans="1:5" ht="15.75">
      <c r="A7" s="58" t="s">
        <v>0</v>
      </c>
      <c r="B7" s="72" t="s">
        <v>85</v>
      </c>
      <c r="C7" s="72" t="s">
        <v>105</v>
      </c>
      <c r="D7" s="72" t="s">
        <v>86</v>
      </c>
      <c r="E7" s="72" t="s">
        <v>104</v>
      </c>
    </row>
    <row r="8" spans="1:5" ht="30.75" customHeight="1">
      <c r="A8" s="58"/>
      <c r="B8" s="72"/>
      <c r="C8" s="72"/>
      <c r="D8" s="72"/>
      <c r="E8" s="72"/>
    </row>
    <row r="9" spans="1:13" ht="15.75">
      <c r="A9" s="2" t="s">
        <v>2</v>
      </c>
      <c r="B9" s="3">
        <v>26401</v>
      </c>
      <c r="C9" s="4">
        <v>27057</v>
      </c>
      <c r="D9" s="4">
        <v>89661</v>
      </c>
      <c r="E9" s="4">
        <v>89288</v>
      </c>
      <c r="H9" s="51">
        <v>3.3</v>
      </c>
      <c r="J9" s="53">
        <f>ROUND(C9*3.3,0)</f>
        <v>89288</v>
      </c>
      <c r="K9" s="51">
        <v>3.3</v>
      </c>
      <c r="M9" s="53"/>
    </row>
    <row r="10" spans="1:11" ht="15.75">
      <c r="A10" s="2" t="s">
        <v>3</v>
      </c>
      <c r="B10" s="3">
        <v>20642</v>
      </c>
      <c r="C10" s="4">
        <v>20976</v>
      </c>
      <c r="D10" s="4">
        <v>70105</v>
      </c>
      <c r="E10" s="4">
        <v>69221</v>
      </c>
      <c r="H10" s="51">
        <v>3.3</v>
      </c>
      <c r="J10" s="53">
        <f aca="true" t="shared" si="0" ref="J10:J67">ROUND(C10*3.3,0)</f>
        <v>69221</v>
      </c>
      <c r="K10" s="51">
        <v>3.3</v>
      </c>
    </row>
    <row r="11" spans="1:11" ht="15.75">
      <c r="A11" s="2" t="s">
        <v>4</v>
      </c>
      <c r="B11" s="3">
        <v>37610</v>
      </c>
      <c r="C11" s="4">
        <v>38547</v>
      </c>
      <c r="D11" s="4">
        <v>127730</v>
      </c>
      <c r="E11" s="4">
        <v>127205</v>
      </c>
      <c r="H11" s="51">
        <v>3.3</v>
      </c>
      <c r="J11" s="53">
        <f t="shared" si="0"/>
        <v>127205</v>
      </c>
      <c r="K11" s="51">
        <v>3.3</v>
      </c>
    </row>
    <row r="12" spans="1:11" ht="15.75">
      <c r="A12" s="2" t="s">
        <v>5</v>
      </c>
      <c r="B12" s="3">
        <v>35370</v>
      </c>
      <c r="C12" s="4">
        <v>36252</v>
      </c>
      <c r="D12" s="4">
        <v>120123</v>
      </c>
      <c r="E12" s="4">
        <v>119632</v>
      </c>
      <c r="H12" s="51">
        <v>3.3</v>
      </c>
      <c r="J12" s="53">
        <f t="shared" si="0"/>
        <v>119632</v>
      </c>
      <c r="K12" s="51">
        <v>3.3</v>
      </c>
    </row>
    <row r="13" spans="1:11" ht="15.75">
      <c r="A13" s="2" t="s">
        <v>6</v>
      </c>
      <c r="B13" s="3">
        <v>26189</v>
      </c>
      <c r="C13" s="4">
        <v>26842</v>
      </c>
      <c r="D13" s="4">
        <v>88942</v>
      </c>
      <c r="E13" s="4">
        <v>88579</v>
      </c>
      <c r="H13" s="51">
        <v>3.3</v>
      </c>
      <c r="J13" s="53">
        <f t="shared" si="0"/>
        <v>88579</v>
      </c>
      <c r="K13" s="51">
        <v>3.3</v>
      </c>
    </row>
    <row r="14" spans="1:11" ht="15.75">
      <c r="A14" s="2" t="s">
        <v>7</v>
      </c>
      <c r="B14" s="3">
        <v>27574</v>
      </c>
      <c r="C14" s="4">
        <v>28262</v>
      </c>
      <c r="D14" s="4">
        <v>93647</v>
      </c>
      <c r="E14" s="4">
        <v>93265</v>
      </c>
      <c r="H14" s="51">
        <v>3.3</v>
      </c>
      <c r="J14" s="53">
        <f t="shared" si="0"/>
        <v>93265</v>
      </c>
      <c r="K14" s="51">
        <v>3.3</v>
      </c>
    </row>
    <row r="15" spans="1:11" ht="15.75">
      <c r="A15" s="2" t="s">
        <v>8</v>
      </c>
      <c r="B15" s="3">
        <v>31322</v>
      </c>
      <c r="C15" s="4">
        <v>32103</v>
      </c>
      <c r="D15" s="4">
        <v>106376</v>
      </c>
      <c r="E15" s="4">
        <v>105940</v>
      </c>
      <c r="H15" s="51">
        <v>3.3</v>
      </c>
      <c r="J15" s="53">
        <f t="shared" si="0"/>
        <v>105940</v>
      </c>
      <c r="K15" s="51">
        <v>3.3</v>
      </c>
    </row>
    <row r="16" spans="1:11" ht="15.75">
      <c r="A16" s="2" t="s">
        <v>9</v>
      </c>
      <c r="B16" s="3">
        <v>29081</v>
      </c>
      <c r="C16" s="4">
        <v>29806</v>
      </c>
      <c r="D16" s="4">
        <v>98766</v>
      </c>
      <c r="E16" s="4">
        <v>98360</v>
      </c>
      <c r="H16" s="51">
        <v>3.3</v>
      </c>
      <c r="J16" s="53">
        <f t="shared" si="0"/>
        <v>98360</v>
      </c>
      <c r="K16" s="51">
        <v>3.3</v>
      </c>
    </row>
    <row r="17" spans="1:11" ht="15.75">
      <c r="A17" s="2" t="s">
        <v>10</v>
      </c>
      <c r="B17" s="3">
        <v>18274</v>
      </c>
      <c r="C17" s="4">
        <v>18730</v>
      </c>
      <c r="D17" s="4">
        <v>62063</v>
      </c>
      <c r="E17" s="4">
        <v>61809</v>
      </c>
      <c r="H17" s="51">
        <v>3.3</v>
      </c>
      <c r="J17" s="53">
        <f t="shared" si="0"/>
        <v>61809</v>
      </c>
      <c r="K17" s="51">
        <v>3.3</v>
      </c>
    </row>
    <row r="18" spans="1:11" ht="15.75">
      <c r="A18" s="2" t="s">
        <v>11</v>
      </c>
      <c r="B18" s="3">
        <v>26443</v>
      </c>
      <c r="C18" s="4">
        <v>26196</v>
      </c>
      <c r="D18" s="4">
        <v>89803</v>
      </c>
      <c r="E18" s="4">
        <v>86447</v>
      </c>
      <c r="H18" s="51">
        <v>3.3</v>
      </c>
      <c r="J18" s="53">
        <f t="shared" si="0"/>
        <v>86447</v>
      </c>
      <c r="K18" s="51">
        <v>3.3</v>
      </c>
    </row>
    <row r="19" spans="1:11" ht="15.75">
      <c r="A19" s="2" t="s">
        <v>12</v>
      </c>
      <c r="B19" s="3">
        <v>73523</v>
      </c>
      <c r="C19" s="4">
        <v>74450</v>
      </c>
      <c r="D19" s="4">
        <v>249695</v>
      </c>
      <c r="E19" s="4">
        <v>245685</v>
      </c>
      <c r="H19" s="51">
        <v>3.3</v>
      </c>
      <c r="J19" s="53">
        <f t="shared" si="0"/>
        <v>245685</v>
      </c>
      <c r="K19" s="51">
        <v>3.3</v>
      </c>
    </row>
    <row r="20" spans="1:11" ht="15.75">
      <c r="A20" s="2" t="s">
        <v>13</v>
      </c>
      <c r="B20" s="3">
        <v>25936</v>
      </c>
      <c r="C20" s="4">
        <v>26583</v>
      </c>
      <c r="D20" s="4">
        <v>88084</v>
      </c>
      <c r="E20" s="4">
        <v>87724</v>
      </c>
      <c r="H20" s="51">
        <v>3.3</v>
      </c>
      <c r="J20" s="53">
        <f t="shared" si="0"/>
        <v>87724</v>
      </c>
      <c r="K20" s="51">
        <v>3.3</v>
      </c>
    </row>
    <row r="21" spans="1:11" ht="15.75">
      <c r="A21" s="2" t="s">
        <v>14</v>
      </c>
      <c r="B21" s="3">
        <v>54496</v>
      </c>
      <c r="C21" s="4">
        <v>55854</v>
      </c>
      <c r="D21" s="4">
        <v>185077</v>
      </c>
      <c r="E21" s="4">
        <v>184318</v>
      </c>
      <c r="H21" s="51">
        <v>3.3</v>
      </c>
      <c r="J21" s="53">
        <f t="shared" si="0"/>
        <v>184318</v>
      </c>
      <c r="K21" s="51">
        <v>3.3</v>
      </c>
    </row>
    <row r="22" spans="1:11" ht="15.75">
      <c r="A22" s="2" t="s">
        <v>15</v>
      </c>
      <c r="B22" s="3">
        <v>24951</v>
      </c>
      <c r="C22" s="4">
        <v>25572</v>
      </c>
      <c r="D22" s="4">
        <v>84737</v>
      </c>
      <c r="E22" s="4">
        <v>84388</v>
      </c>
      <c r="H22" s="51">
        <v>3.3</v>
      </c>
      <c r="J22" s="53">
        <f t="shared" si="0"/>
        <v>84388</v>
      </c>
      <c r="K22" s="51">
        <v>3.3</v>
      </c>
    </row>
    <row r="23" spans="1:11" ht="15.75">
      <c r="A23" s="2" t="s">
        <v>16</v>
      </c>
      <c r="B23" s="3">
        <v>26959</v>
      </c>
      <c r="C23" s="4">
        <v>27630</v>
      </c>
      <c r="D23" s="4">
        <v>91555</v>
      </c>
      <c r="E23" s="4">
        <v>91179</v>
      </c>
      <c r="H23" s="51">
        <v>3.3</v>
      </c>
      <c r="J23" s="53">
        <f t="shared" si="0"/>
        <v>91179</v>
      </c>
      <c r="K23" s="51">
        <v>3.3</v>
      </c>
    </row>
    <row r="24" spans="1:11" ht="15.75">
      <c r="A24" s="2" t="s">
        <v>17</v>
      </c>
      <c r="B24" s="3">
        <v>43894</v>
      </c>
      <c r="C24" s="4">
        <v>44988</v>
      </c>
      <c r="D24" s="4">
        <v>149071</v>
      </c>
      <c r="E24" s="4">
        <v>148460</v>
      </c>
      <c r="H24" s="51">
        <v>3.3</v>
      </c>
      <c r="J24" s="53">
        <f t="shared" si="0"/>
        <v>148460</v>
      </c>
      <c r="K24" s="51">
        <v>3.3</v>
      </c>
    </row>
    <row r="25" spans="1:11" ht="15.75">
      <c r="A25" s="2" t="s">
        <v>18</v>
      </c>
      <c r="B25" s="3">
        <v>37725</v>
      </c>
      <c r="C25" s="4">
        <v>38666</v>
      </c>
      <c r="D25" s="4">
        <v>128123</v>
      </c>
      <c r="E25" s="4">
        <v>127598</v>
      </c>
      <c r="H25" s="51">
        <v>3.3</v>
      </c>
      <c r="J25" s="53">
        <f t="shared" si="0"/>
        <v>127598</v>
      </c>
      <c r="K25" s="51">
        <v>3.3</v>
      </c>
    </row>
    <row r="26" spans="1:11" ht="15.75">
      <c r="A26" s="5" t="s">
        <v>19</v>
      </c>
      <c r="B26" s="3">
        <v>17906</v>
      </c>
      <c r="C26" s="4">
        <v>18352</v>
      </c>
      <c r="D26" s="4">
        <v>60812</v>
      </c>
      <c r="E26" s="4">
        <v>60562</v>
      </c>
      <c r="H26" s="51">
        <v>3.3</v>
      </c>
      <c r="J26" s="53">
        <f t="shared" si="0"/>
        <v>60562</v>
      </c>
      <c r="K26" s="51">
        <v>3.3</v>
      </c>
    </row>
    <row r="27" spans="1:11" ht="15.75">
      <c r="A27" s="6" t="s">
        <v>20</v>
      </c>
      <c r="B27" s="7">
        <v>22658</v>
      </c>
      <c r="C27" s="4">
        <v>23223</v>
      </c>
      <c r="D27" s="4">
        <v>76953</v>
      </c>
      <c r="E27" s="4">
        <v>76636</v>
      </c>
      <c r="H27" s="51">
        <v>3.3</v>
      </c>
      <c r="J27" s="53">
        <f t="shared" si="0"/>
        <v>76636</v>
      </c>
      <c r="K27" s="51">
        <v>3.3</v>
      </c>
    </row>
    <row r="28" spans="1:11" ht="15.75">
      <c r="A28" s="6" t="s">
        <v>21</v>
      </c>
      <c r="B28" s="7">
        <v>47506</v>
      </c>
      <c r="C28" s="4">
        <v>48691</v>
      </c>
      <c r="D28" s="4">
        <v>161340</v>
      </c>
      <c r="E28" s="4">
        <v>160680</v>
      </c>
      <c r="H28" s="51">
        <v>3.3</v>
      </c>
      <c r="J28" s="53">
        <f t="shared" si="0"/>
        <v>160680</v>
      </c>
      <c r="K28" s="51">
        <v>3.3</v>
      </c>
    </row>
    <row r="29" spans="1:11" ht="15.75">
      <c r="A29" s="6" t="s">
        <v>22</v>
      </c>
      <c r="B29" s="7">
        <v>32634</v>
      </c>
      <c r="C29" s="4">
        <v>33447</v>
      </c>
      <c r="D29" s="4">
        <v>110831</v>
      </c>
      <c r="E29" s="4">
        <v>110375</v>
      </c>
      <c r="H29" s="51">
        <v>3.3</v>
      </c>
      <c r="J29" s="53">
        <f t="shared" si="0"/>
        <v>110375</v>
      </c>
      <c r="K29" s="51">
        <v>3.3</v>
      </c>
    </row>
    <row r="30" spans="1:11" ht="15.75">
      <c r="A30" s="6" t="s">
        <v>23</v>
      </c>
      <c r="B30" s="7">
        <v>25702</v>
      </c>
      <c r="C30" s="4">
        <v>26342</v>
      </c>
      <c r="D30" s="4">
        <v>87285</v>
      </c>
      <c r="E30" s="4">
        <v>86929</v>
      </c>
      <c r="H30" s="51">
        <v>3.3</v>
      </c>
      <c r="J30" s="53">
        <f t="shared" si="0"/>
        <v>86929</v>
      </c>
      <c r="K30" s="51">
        <v>3.3</v>
      </c>
    </row>
    <row r="31" spans="1:11" ht="15.75">
      <c r="A31" s="6" t="s">
        <v>24</v>
      </c>
      <c r="B31" s="7">
        <v>41995</v>
      </c>
      <c r="C31" s="4">
        <v>43042</v>
      </c>
      <c r="D31" s="4">
        <v>142623</v>
      </c>
      <c r="E31" s="4">
        <v>142039</v>
      </c>
      <c r="H31" s="51">
        <v>3.3</v>
      </c>
      <c r="J31" s="53">
        <f t="shared" si="0"/>
        <v>142039</v>
      </c>
      <c r="K31" s="51">
        <v>3.3</v>
      </c>
    </row>
    <row r="32" spans="1:11" ht="15.75">
      <c r="A32" s="6" t="s">
        <v>25</v>
      </c>
      <c r="B32" s="7">
        <v>22600</v>
      </c>
      <c r="C32" s="4">
        <v>23164</v>
      </c>
      <c r="D32" s="4">
        <v>76755</v>
      </c>
      <c r="E32" s="4">
        <v>76441</v>
      </c>
      <c r="H32" s="51">
        <v>3.3</v>
      </c>
      <c r="J32" s="53">
        <f t="shared" si="0"/>
        <v>76441</v>
      </c>
      <c r="K32" s="51">
        <v>3.3</v>
      </c>
    </row>
    <row r="33" spans="1:11" ht="15.75">
      <c r="A33" s="6" t="s">
        <v>26</v>
      </c>
      <c r="B33" s="7">
        <v>27167</v>
      </c>
      <c r="C33" s="4">
        <v>27844</v>
      </c>
      <c r="D33" s="4">
        <v>92265</v>
      </c>
      <c r="E33" s="4">
        <v>91885</v>
      </c>
      <c r="H33" s="51">
        <v>3.3</v>
      </c>
      <c r="J33" s="53">
        <f t="shared" si="0"/>
        <v>91885</v>
      </c>
      <c r="K33" s="51">
        <v>3.3</v>
      </c>
    </row>
    <row r="34" spans="1:11" ht="15.75">
      <c r="A34" s="6" t="s">
        <v>27</v>
      </c>
      <c r="B34" s="7">
        <v>20282</v>
      </c>
      <c r="C34" s="4">
        <v>20788</v>
      </c>
      <c r="D34" s="4">
        <v>68881</v>
      </c>
      <c r="E34" s="4">
        <v>68600</v>
      </c>
      <c r="H34" s="51">
        <v>3.3</v>
      </c>
      <c r="J34" s="53">
        <f t="shared" si="0"/>
        <v>68600</v>
      </c>
      <c r="K34" s="51">
        <v>3.3</v>
      </c>
    </row>
    <row r="35" spans="1:11" ht="15.75">
      <c r="A35" s="6" t="s">
        <v>28</v>
      </c>
      <c r="B35" s="7">
        <v>19156</v>
      </c>
      <c r="C35" s="4">
        <v>19120</v>
      </c>
      <c r="D35" s="4">
        <v>65056</v>
      </c>
      <c r="E35" s="4">
        <v>63096</v>
      </c>
      <c r="H35" s="51">
        <v>3.3</v>
      </c>
      <c r="J35" s="53">
        <f t="shared" si="0"/>
        <v>63096</v>
      </c>
      <c r="K35" s="51">
        <v>3.3</v>
      </c>
    </row>
    <row r="36" spans="1:11" ht="15.75">
      <c r="A36" s="6" t="s">
        <v>29</v>
      </c>
      <c r="B36" s="7">
        <v>46256</v>
      </c>
      <c r="C36" s="4">
        <v>46503</v>
      </c>
      <c r="D36" s="4">
        <v>157093</v>
      </c>
      <c r="E36" s="4">
        <v>153460</v>
      </c>
      <c r="H36" s="51">
        <v>3.3</v>
      </c>
      <c r="J36" s="53">
        <f t="shared" si="0"/>
        <v>153460</v>
      </c>
      <c r="K36" s="51">
        <v>3.3</v>
      </c>
    </row>
    <row r="37" spans="1:14" ht="15.75">
      <c r="A37" s="8" t="s">
        <v>74</v>
      </c>
      <c r="B37" s="9">
        <f aca="true" t="shared" si="1" ref="B37:L37">SUM(B9:B36)</f>
        <v>890252</v>
      </c>
      <c r="C37" s="9">
        <f>SUM(C9:C36)</f>
        <v>909030</v>
      </c>
      <c r="D37" s="9">
        <f>SUM(D9:D36)</f>
        <v>3023452</v>
      </c>
      <c r="E37" s="9">
        <f t="shared" si="1"/>
        <v>2999801</v>
      </c>
      <c r="F37" s="9">
        <f t="shared" si="1"/>
        <v>0</v>
      </c>
      <c r="G37" s="9">
        <f t="shared" si="1"/>
        <v>0</v>
      </c>
      <c r="H37" s="9">
        <f t="shared" si="1"/>
        <v>92.39999999999995</v>
      </c>
      <c r="I37" s="9">
        <f t="shared" si="1"/>
        <v>0</v>
      </c>
      <c r="J37" s="9">
        <f t="shared" si="1"/>
        <v>2999801</v>
      </c>
      <c r="K37" s="9">
        <f t="shared" si="1"/>
        <v>92.39999999999995</v>
      </c>
      <c r="L37" s="9"/>
      <c r="M37" s="9"/>
      <c r="N37" s="9"/>
    </row>
    <row r="38" spans="1:11" ht="15.75">
      <c r="A38" s="6" t="s">
        <v>31</v>
      </c>
      <c r="B38" s="7">
        <v>53396</v>
      </c>
      <c r="C38" s="4">
        <v>54909</v>
      </c>
      <c r="D38" s="4">
        <v>176206</v>
      </c>
      <c r="E38" s="4">
        <f>C38*3.3</f>
        <v>181199.69999999998</v>
      </c>
      <c r="H38" s="51">
        <v>3.3</v>
      </c>
      <c r="J38" s="53">
        <f t="shared" si="0"/>
        <v>181200</v>
      </c>
      <c r="K38" s="51">
        <v>3.3</v>
      </c>
    </row>
    <row r="39" spans="1:11" ht="15" customHeight="1">
      <c r="A39" s="6" t="s">
        <v>32</v>
      </c>
      <c r="B39" s="7">
        <v>43438</v>
      </c>
      <c r="C39" s="4">
        <v>44704</v>
      </c>
      <c r="D39" s="4">
        <v>143346</v>
      </c>
      <c r="E39" s="4">
        <v>147523</v>
      </c>
      <c r="H39" s="51">
        <v>3.3</v>
      </c>
      <c r="J39" s="53">
        <f t="shared" si="0"/>
        <v>147523</v>
      </c>
      <c r="K39" s="51">
        <v>3.3</v>
      </c>
    </row>
    <row r="40" spans="1:11" ht="15.75">
      <c r="A40" s="6" t="s">
        <v>33</v>
      </c>
      <c r="B40" s="7"/>
      <c r="C40" s="4">
        <v>0</v>
      </c>
      <c r="D40" s="4"/>
      <c r="E40" s="4">
        <v>0</v>
      </c>
      <c r="H40" s="51">
        <v>3.3</v>
      </c>
      <c r="J40" s="53">
        <f t="shared" si="0"/>
        <v>0</v>
      </c>
      <c r="K40" s="51">
        <v>3.3</v>
      </c>
    </row>
    <row r="41" spans="1:11" ht="15.75">
      <c r="A41" s="6" t="s">
        <v>34</v>
      </c>
      <c r="B41" s="7">
        <v>68327</v>
      </c>
      <c r="C41" s="4">
        <v>70318</v>
      </c>
      <c r="D41" s="4">
        <v>225478</v>
      </c>
      <c r="E41" s="4">
        <v>232049</v>
      </c>
      <c r="H41" s="51">
        <v>3.3</v>
      </c>
      <c r="J41" s="53">
        <f t="shared" si="0"/>
        <v>232049</v>
      </c>
      <c r="K41" s="51">
        <v>3.3</v>
      </c>
    </row>
    <row r="42" spans="1:11" ht="15.75">
      <c r="A42" s="10" t="s">
        <v>35</v>
      </c>
      <c r="B42" s="7">
        <v>81166</v>
      </c>
      <c r="C42" s="4">
        <v>83531</v>
      </c>
      <c r="D42" s="4">
        <v>267850</v>
      </c>
      <c r="E42" s="4">
        <v>275652</v>
      </c>
      <c r="H42" s="51">
        <v>3.3</v>
      </c>
      <c r="J42" s="53">
        <f t="shared" si="0"/>
        <v>275652</v>
      </c>
      <c r="K42" s="51">
        <v>3.3</v>
      </c>
    </row>
    <row r="43" spans="1:11" ht="15.75">
      <c r="A43" s="10" t="s">
        <v>36</v>
      </c>
      <c r="B43" s="7">
        <v>63571</v>
      </c>
      <c r="C43" s="4">
        <v>65423</v>
      </c>
      <c r="D43" s="4">
        <v>209789</v>
      </c>
      <c r="E43" s="4">
        <v>215896</v>
      </c>
      <c r="H43" s="51">
        <v>3.3</v>
      </c>
      <c r="J43" s="53">
        <f t="shared" si="0"/>
        <v>215896</v>
      </c>
      <c r="K43" s="51">
        <v>3.3</v>
      </c>
    </row>
    <row r="44" spans="1:11" ht="15.75">
      <c r="A44" s="10" t="s">
        <v>37</v>
      </c>
      <c r="B44" s="7">
        <v>94654</v>
      </c>
      <c r="C44" s="4">
        <v>97413</v>
      </c>
      <c r="D44" s="4">
        <v>312359</v>
      </c>
      <c r="E44" s="4">
        <v>321463</v>
      </c>
      <c r="H44" s="51">
        <v>3.3</v>
      </c>
      <c r="J44" s="53">
        <f t="shared" si="0"/>
        <v>321463</v>
      </c>
      <c r="K44" s="51">
        <v>3.3</v>
      </c>
    </row>
    <row r="45" spans="1:11" ht="15.75">
      <c r="A45" s="10" t="s">
        <v>38</v>
      </c>
      <c r="B45" s="7">
        <v>1684</v>
      </c>
      <c r="C45" s="4">
        <v>1734</v>
      </c>
      <c r="D45" s="4">
        <v>5556</v>
      </c>
      <c r="E45" s="4">
        <v>5722</v>
      </c>
      <c r="H45" s="51">
        <v>3.3</v>
      </c>
      <c r="J45" s="53">
        <f t="shared" si="0"/>
        <v>5722</v>
      </c>
      <c r="K45" s="51">
        <v>3.3</v>
      </c>
    </row>
    <row r="46" spans="1:11" ht="15.75">
      <c r="A46" s="10" t="s">
        <v>39</v>
      </c>
      <c r="B46" s="7">
        <v>25575</v>
      </c>
      <c r="C46" s="4">
        <v>26320</v>
      </c>
      <c r="D46" s="4">
        <v>84398</v>
      </c>
      <c r="E46" s="4">
        <v>86856</v>
      </c>
      <c r="H46" s="51">
        <v>3.3</v>
      </c>
      <c r="J46" s="53">
        <f t="shared" si="0"/>
        <v>86856</v>
      </c>
      <c r="K46" s="51">
        <v>3.3</v>
      </c>
    </row>
    <row r="47" spans="1:11" ht="15.75">
      <c r="A47" s="10" t="s">
        <v>40</v>
      </c>
      <c r="B47" s="7">
        <v>54054</v>
      </c>
      <c r="C47" s="4">
        <v>55629</v>
      </c>
      <c r="D47" s="4">
        <v>178378</v>
      </c>
      <c r="E47" s="4">
        <v>183576</v>
      </c>
      <c r="H47" s="51">
        <v>3.3</v>
      </c>
      <c r="J47" s="53">
        <f t="shared" si="0"/>
        <v>183576</v>
      </c>
      <c r="K47" s="51">
        <v>3.3</v>
      </c>
    </row>
    <row r="48" spans="1:11" ht="15.75">
      <c r="A48" s="10" t="s">
        <v>41</v>
      </c>
      <c r="B48" s="7">
        <v>28520</v>
      </c>
      <c r="C48" s="4">
        <v>29351</v>
      </c>
      <c r="D48" s="4">
        <v>94115</v>
      </c>
      <c r="E48" s="4">
        <v>96858</v>
      </c>
      <c r="H48" s="51">
        <v>3.3</v>
      </c>
      <c r="J48" s="53">
        <f t="shared" si="0"/>
        <v>96858</v>
      </c>
      <c r="K48" s="51">
        <v>3.3</v>
      </c>
    </row>
    <row r="49" spans="1:11" ht="15.75">
      <c r="A49" s="10" t="s">
        <v>42</v>
      </c>
      <c r="B49" s="7">
        <v>49507</v>
      </c>
      <c r="C49" s="4">
        <v>50950</v>
      </c>
      <c r="D49" s="4">
        <v>163440</v>
      </c>
      <c r="E49" s="4">
        <v>168135</v>
      </c>
      <c r="H49" s="51">
        <v>3.3</v>
      </c>
      <c r="J49" s="53">
        <f t="shared" si="0"/>
        <v>168135</v>
      </c>
      <c r="K49" s="51">
        <v>3.3</v>
      </c>
    </row>
    <row r="50" spans="1:11" ht="15.75">
      <c r="A50" s="10" t="s">
        <v>43</v>
      </c>
      <c r="B50" s="7">
        <v>38100</v>
      </c>
      <c r="C50" s="4">
        <v>39211</v>
      </c>
      <c r="D50" s="4">
        <v>125729</v>
      </c>
      <c r="E50" s="4">
        <v>129396</v>
      </c>
      <c r="H50" s="51">
        <v>3.3</v>
      </c>
      <c r="J50" s="53">
        <f t="shared" si="0"/>
        <v>129396</v>
      </c>
      <c r="K50" s="51">
        <v>3.3</v>
      </c>
    </row>
    <row r="51" spans="1:11" ht="15.75" customHeight="1">
      <c r="A51" s="10" t="s">
        <v>45</v>
      </c>
      <c r="B51" s="7">
        <v>23188</v>
      </c>
      <c r="C51" s="4">
        <v>23864</v>
      </c>
      <c r="D51" s="4">
        <v>80000</v>
      </c>
      <c r="E51" s="4">
        <v>78751</v>
      </c>
      <c r="H51" s="51">
        <v>3.45</v>
      </c>
      <c r="J51" s="53">
        <f t="shared" si="0"/>
        <v>78751</v>
      </c>
      <c r="K51" s="51">
        <v>3.3</v>
      </c>
    </row>
    <row r="52" spans="1:10" ht="15.75">
      <c r="A52" s="10" t="s">
        <v>46</v>
      </c>
      <c r="B52" s="7"/>
      <c r="C52" s="4"/>
      <c r="D52" s="4"/>
      <c r="E52" s="4"/>
      <c r="J52" s="53">
        <f t="shared" si="0"/>
        <v>0</v>
      </c>
    </row>
    <row r="53" spans="1:10" ht="15.75">
      <c r="A53" s="11" t="s">
        <v>74</v>
      </c>
      <c r="B53" s="9">
        <f aca="true" t="shared" si="2" ref="B53:J53">SUM(B38:B52)</f>
        <v>625180</v>
      </c>
      <c r="C53" s="9">
        <f>SUM(C38:C52)</f>
        <v>643357</v>
      </c>
      <c r="D53" s="9">
        <f>SUM(D38:D52)</f>
        <v>2066644</v>
      </c>
      <c r="E53" s="9">
        <f t="shared" si="2"/>
        <v>2123076.7</v>
      </c>
      <c r="F53" s="9">
        <f t="shared" si="2"/>
        <v>0</v>
      </c>
      <c r="G53" s="9">
        <f t="shared" si="2"/>
        <v>0</v>
      </c>
      <c r="H53" s="9">
        <f t="shared" si="2"/>
        <v>46.349999999999994</v>
      </c>
      <c r="I53" s="9">
        <f t="shared" si="2"/>
        <v>0</v>
      </c>
      <c r="J53" s="9">
        <f t="shared" si="2"/>
        <v>2123077</v>
      </c>
    </row>
    <row r="54" spans="1:11" ht="15.75">
      <c r="A54" s="10" t="s">
        <v>47</v>
      </c>
      <c r="B54" s="7">
        <v>93750</v>
      </c>
      <c r="C54" s="4">
        <v>96481</v>
      </c>
      <c r="D54" s="4">
        <v>150000</v>
      </c>
      <c r="E54" s="4">
        <v>154370</v>
      </c>
      <c r="H54" s="51">
        <v>1.6</v>
      </c>
      <c r="J54" s="53">
        <f>ROUND(C54*1.6,0)</f>
        <v>154370</v>
      </c>
      <c r="K54" s="51">
        <v>1.6</v>
      </c>
    </row>
    <row r="55" spans="1:11" ht="15.75">
      <c r="A55" s="10" t="s">
        <v>48</v>
      </c>
      <c r="B55" s="7">
        <v>47065</v>
      </c>
      <c r="C55" s="4">
        <v>48437</v>
      </c>
      <c r="D55" s="4">
        <v>75304</v>
      </c>
      <c r="E55" s="4">
        <v>77499</v>
      </c>
      <c r="H55" s="51">
        <v>1.6</v>
      </c>
      <c r="J55" s="53">
        <f aca="true" t="shared" si="3" ref="J55:J62">ROUND(C55*1.6,0)</f>
        <v>77499</v>
      </c>
      <c r="K55" s="51">
        <v>1.6</v>
      </c>
    </row>
    <row r="56" spans="1:11" ht="15.75">
      <c r="A56" s="10" t="s">
        <v>49</v>
      </c>
      <c r="B56" s="7">
        <v>34000</v>
      </c>
      <c r="C56" s="4">
        <v>34991</v>
      </c>
      <c r="D56" s="4">
        <v>54400</v>
      </c>
      <c r="E56" s="4">
        <v>55986</v>
      </c>
      <c r="H56" s="51">
        <v>1.6</v>
      </c>
      <c r="J56" s="53">
        <f t="shared" si="3"/>
        <v>55986</v>
      </c>
      <c r="K56" s="51">
        <v>1.6</v>
      </c>
    </row>
    <row r="57" spans="1:11" ht="31.5">
      <c r="A57" s="10" t="s">
        <v>50</v>
      </c>
      <c r="B57" s="7">
        <v>1875</v>
      </c>
      <c r="C57" s="4">
        <v>1930</v>
      </c>
      <c r="D57" s="4">
        <v>3000</v>
      </c>
      <c r="E57" s="4">
        <v>3088</v>
      </c>
      <c r="H57" s="51">
        <v>1.6</v>
      </c>
      <c r="J57" s="53">
        <f t="shared" si="3"/>
        <v>3088</v>
      </c>
      <c r="K57" s="51">
        <v>1.6</v>
      </c>
    </row>
    <row r="58" spans="1:11" ht="31.5">
      <c r="A58" s="10" t="s">
        <v>51</v>
      </c>
      <c r="B58" s="7">
        <v>52188</v>
      </c>
      <c r="C58" s="4">
        <v>53708</v>
      </c>
      <c r="D58" s="4">
        <v>83500</v>
      </c>
      <c r="E58" s="4">
        <v>85933</v>
      </c>
      <c r="H58" s="51">
        <v>1.6</v>
      </c>
      <c r="J58" s="53">
        <f t="shared" si="3"/>
        <v>85933</v>
      </c>
      <c r="K58" s="51">
        <v>1.6</v>
      </c>
    </row>
    <row r="59" spans="1:11" ht="15.75">
      <c r="A59" s="10" t="s">
        <v>52</v>
      </c>
      <c r="B59" s="7">
        <v>60000</v>
      </c>
      <c r="C59" s="4">
        <v>61748</v>
      </c>
      <c r="D59" s="4">
        <v>96000</v>
      </c>
      <c r="E59" s="4">
        <v>98797</v>
      </c>
      <c r="H59" s="51">
        <v>1.6</v>
      </c>
      <c r="J59" s="53">
        <f t="shared" si="3"/>
        <v>98797</v>
      </c>
      <c r="K59" s="51">
        <v>1.6</v>
      </c>
    </row>
    <row r="60" spans="1:11" ht="31.5">
      <c r="A60" s="10" t="s">
        <v>53</v>
      </c>
      <c r="B60" s="7">
        <v>2500</v>
      </c>
      <c r="C60" s="4">
        <v>2573</v>
      </c>
      <c r="D60" s="4">
        <v>4000</v>
      </c>
      <c r="E60" s="4">
        <v>4117</v>
      </c>
      <c r="H60" s="51">
        <v>1.6</v>
      </c>
      <c r="J60" s="53">
        <f t="shared" si="3"/>
        <v>4117</v>
      </c>
      <c r="K60" s="51">
        <v>1.6</v>
      </c>
    </row>
    <row r="61" spans="1:12" ht="15.75">
      <c r="A61" s="12" t="s">
        <v>82</v>
      </c>
      <c r="B61" s="13">
        <v>51984</v>
      </c>
      <c r="C61" s="4">
        <v>76721</v>
      </c>
      <c r="D61" s="4">
        <v>89116</v>
      </c>
      <c r="E61" s="4">
        <v>164950</v>
      </c>
      <c r="H61" s="51">
        <v>1.71</v>
      </c>
      <c r="J61" s="53">
        <f t="shared" si="3"/>
        <v>122754</v>
      </c>
      <c r="K61" s="51">
        <v>1.6</v>
      </c>
      <c r="L61" s="51">
        <v>2.15</v>
      </c>
    </row>
    <row r="62" spans="1:10" ht="15.75">
      <c r="A62" s="10" t="s">
        <v>54</v>
      </c>
      <c r="B62" s="7"/>
      <c r="C62" s="4"/>
      <c r="D62" s="4"/>
      <c r="E62" s="4"/>
      <c r="J62" s="53">
        <f t="shared" si="3"/>
        <v>0</v>
      </c>
    </row>
    <row r="63" spans="1:10" ht="15.75">
      <c r="A63" s="11" t="s">
        <v>74</v>
      </c>
      <c r="B63" s="9">
        <f aca="true" t="shared" si="4" ref="B63:J63">SUM(B54:B62)</f>
        <v>343362</v>
      </c>
      <c r="C63" s="9">
        <f>SUM(C54:C62)</f>
        <v>376589</v>
      </c>
      <c r="D63" s="9">
        <f>SUM(D54:D62)</f>
        <v>555320</v>
      </c>
      <c r="E63" s="9">
        <f t="shared" si="4"/>
        <v>644740</v>
      </c>
      <c r="F63" s="9">
        <f t="shared" si="4"/>
        <v>0</v>
      </c>
      <c r="G63" s="9">
        <f t="shared" si="4"/>
        <v>0</v>
      </c>
      <c r="H63" s="9">
        <f t="shared" si="4"/>
        <v>12.91</v>
      </c>
      <c r="I63" s="9">
        <f t="shared" si="4"/>
        <v>0</v>
      </c>
      <c r="J63" s="9">
        <f t="shared" si="4"/>
        <v>602544</v>
      </c>
    </row>
    <row r="64" spans="1:11" ht="15.75">
      <c r="A64" s="15" t="s">
        <v>55</v>
      </c>
      <c r="B64" s="16">
        <v>69844</v>
      </c>
      <c r="C64" s="4">
        <v>71879</v>
      </c>
      <c r="D64" s="4">
        <v>230485</v>
      </c>
      <c r="E64" s="4">
        <v>237201</v>
      </c>
      <c r="H64" s="51">
        <v>3.3</v>
      </c>
      <c r="J64" s="53">
        <f t="shared" si="0"/>
        <v>237201</v>
      </c>
      <c r="K64" s="51">
        <v>3.3</v>
      </c>
    </row>
    <row r="65" spans="1:11" ht="15.75">
      <c r="A65" s="15" t="s">
        <v>56</v>
      </c>
      <c r="B65" s="16">
        <v>9866</v>
      </c>
      <c r="C65" s="4">
        <v>10153</v>
      </c>
      <c r="D65" s="4">
        <v>32558</v>
      </c>
      <c r="E65" s="4">
        <v>33505</v>
      </c>
      <c r="H65" s="51">
        <v>3.3</v>
      </c>
      <c r="J65" s="53">
        <f t="shared" si="0"/>
        <v>33505</v>
      </c>
      <c r="K65" s="51">
        <v>3.3</v>
      </c>
    </row>
    <row r="66" spans="1:11" ht="15.75">
      <c r="A66" s="15" t="s">
        <v>57</v>
      </c>
      <c r="B66" s="16">
        <v>22112</v>
      </c>
      <c r="C66" s="4">
        <v>22756</v>
      </c>
      <c r="D66" s="4">
        <v>72970</v>
      </c>
      <c r="E66" s="4">
        <v>75095</v>
      </c>
      <c r="H66" s="51">
        <v>3.3</v>
      </c>
      <c r="J66" s="53">
        <f t="shared" si="0"/>
        <v>75095</v>
      </c>
      <c r="K66" s="51">
        <v>3.3</v>
      </c>
    </row>
    <row r="67" spans="1:11" ht="31.5">
      <c r="A67" s="15" t="s">
        <v>83</v>
      </c>
      <c r="B67" s="16">
        <v>23823</v>
      </c>
      <c r="C67" s="4">
        <v>24517</v>
      </c>
      <c r="D67" s="4">
        <v>82192</v>
      </c>
      <c r="E67" s="4">
        <v>80906</v>
      </c>
      <c r="H67" s="51">
        <v>3.45</v>
      </c>
      <c r="J67" s="53">
        <f t="shared" si="0"/>
        <v>80906</v>
      </c>
      <c r="K67" s="51">
        <v>3.3</v>
      </c>
    </row>
    <row r="68" spans="1:10" ht="15.75">
      <c r="A68" s="11" t="s">
        <v>74</v>
      </c>
      <c r="B68" s="9">
        <f aca="true" t="shared" si="5" ref="B68:J68">SUM(B64:B67)</f>
        <v>125645</v>
      </c>
      <c r="C68" s="9">
        <f>SUM(C64:C67)</f>
        <v>129305</v>
      </c>
      <c r="D68" s="9">
        <f>SUM(D64:D67)</f>
        <v>418205</v>
      </c>
      <c r="E68" s="9">
        <f t="shared" si="5"/>
        <v>426707</v>
      </c>
      <c r="F68" s="9">
        <f t="shared" si="5"/>
        <v>0</v>
      </c>
      <c r="G68" s="9">
        <f t="shared" si="5"/>
        <v>0</v>
      </c>
      <c r="H68" s="9">
        <f t="shared" si="5"/>
        <v>13.349999999999998</v>
      </c>
      <c r="I68" s="9">
        <f t="shared" si="5"/>
        <v>0</v>
      </c>
      <c r="J68" s="9">
        <f t="shared" si="5"/>
        <v>426707</v>
      </c>
    </row>
    <row r="69" spans="1:13" ht="15.75">
      <c r="A69" s="17" t="s">
        <v>58</v>
      </c>
      <c r="B69" s="18">
        <v>86319</v>
      </c>
      <c r="C69" s="4">
        <f>88834+2048</f>
        <v>90882</v>
      </c>
      <c r="D69" s="4">
        <v>258958</v>
      </c>
      <c r="E69" s="4">
        <v>263558</v>
      </c>
      <c r="H69" s="51">
        <v>3</v>
      </c>
      <c r="J69" s="53">
        <f>ROUND(C69*2.9,0)</f>
        <v>263558</v>
      </c>
      <c r="K69" s="51">
        <v>2.9</v>
      </c>
      <c r="M69" s="51">
        <v>2.9</v>
      </c>
    </row>
    <row r="70" spans="1:11" ht="15.75">
      <c r="A70" s="19" t="s">
        <v>59</v>
      </c>
      <c r="B70" s="20">
        <v>19203</v>
      </c>
      <c r="C70" s="4">
        <v>19762</v>
      </c>
      <c r="D70" s="4">
        <v>57608</v>
      </c>
      <c r="E70" s="4">
        <v>59286</v>
      </c>
      <c r="H70" s="51">
        <v>3</v>
      </c>
      <c r="J70" s="53">
        <f aca="true" t="shared" si="6" ref="J70:J100">ROUND(C70*3,0)</f>
        <v>59286</v>
      </c>
      <c r="K70" s="51">
        <v>3</v>
      </c>
    </row>
    <row r="71" spans="1:11" ht="31.5">
      <c r="A71" s="21" t="s">
        <v>116</v>
      </c>
      <c r="B71" s="22">
        <v>2689</v>
      </c>
      <c r="C71" s="4">
        <v>2767</v>
      </c>
      <c r="D71" s="4">
        <v>8000</v>
      </c>
      <c r="E71" s="4">
        <v>8301</v>
      </c>
      <c r="H71" s="51">
        <v>3</v>
      </c>
      <c r="J71" s="53">
        <f t="shared" si="6"/>
        <v>8301</v>
      </c>
      <c r="K71" s="51">
        <v>3</v>
      </c>
    </row>
    <row r="72" spans="1:11" ht="15.75">
      <c r="A72" s="21" t="s">
        <v>60</v>
      </c>
      <c r="B72" s="22">
        <v>3360</v>
      </c>
      <c r="C72" s="4">
        <v>3458</v>
      </c>
      <c r="D72" s="4">
        <v>10080</v>
      </c>
      <c r="E72" s="4">
        <v>10374</v>
      </c>
      <c r="H72" s="51">
        <v>3</v>
      </c>
      <c r="J72" s="53">
        <f t="shared" si="6"/>
        <v>10374</v>
      </c>
      <c r="K72" s="51">
        <v>3</v>
      </c>
    </row>
    <row r="73" spans="1:11" ht="15.75">
      <c r="A73" s="21" t="s">
        <v>115</v>
      </c>
      <c r="B73" s="22">
        <v>728</v>
      </c>
      <c r="C73" s="4">
        <v>749</v>
      </c>
      <c r="D73" s="4">
        <v>2185</v>
      </c>
      <c r="E73" s="4">
        <v>2247</v>
      </c>
      <c r="H73" s="51">
        <v>3</v>
      </c>
      <c r="J73" s="53">
        <f t="shared" si="6"/>
        <v>2247</v>
      </c>
      <c r="K73" s="51">
        <v>3</v>
      </c>
    </row>
    <row r="74" spans="1:11" ht="15.75">
      <c r="A74" s="21" t="s">
        <v>61</v>
      </c>
      <c r="B74" s="22">
        <v>21945</v>
      </c>
      <c r="C74" s="4">
        <v>22584</v>
      </c>
      <c r="D74" s="4">
        <v>65835</v>
      </c>
      <c r="E74" s="4">
        <v>67752</v>
      </c>
      <c r="H74" s="51">
        <v>3</v>
      </c>
      <c r="J74" s="53">
        <f t="shared" si="6"/>
        <v>67752</v>
      </c>
      <c r="K74" s="51">
        <v>3</v>
      </c>
    </row>
    <row r="75" spans="1:11" ht="15.75">
      <c r="A75" s="21" t="s">
        <v>62</v>
      </c>
      <c r="B75" s="22">
        <v>1344</v>
      </c>
      <c r="C75" s="4">
        <v>1383</v>
      </c>
      <c r="D75" s="4">
        <v>4000</v>
      </c>
      <c r="E75" s="4">
        <v>4149</v>
      </c>
      <c r="H75" s="51">
        <v>3</v>
      </c>
      <c r="J75" s="53">
        <f t="shared" si="6"/>
        <v>4149</v>
      </c>
      <c r="K75" s="51">
        <v>3</v>
      </c>
    </row>
    <row r="76" spans="1:11" ht="15.75">
      <c r="A76" s="21" t="s">
        <v>63</v>
      </c>
      <c r="B76" s="22">
        <v>10500</v>
      </c>
      <c r="C76" s="4">
        <v>10806</v>
      </c>
      <c r="D76" s="4">
        <v>31500</v>
      </c>
      <c r="E76" s="4">
        <v>32418</v>
      </c>
      <c r="H76" s="51">
        <v>3</v>
      </c>
      <c r="J76" s="53">
        <f t="shared" si="6"/>
        <v>32418</v>
      </c>
      <c r="K76" s="51">
        <v>3</v>
      </c>
    </row>
    <row r="77" spans="1:11" ht="15.75">
      <c r="A77" s="21" t="s">
        <v>110</v>
      </c>
      <c r="B77" s="22">
        <v>0</v>
      </c>
      <c r="C77" s="4"/>
      <c r="D77" s="4"/>
      <c r="E77" s="4"/>
      <c r="H77" s="51">
        <v>3</v>
      </c>
      <c r="J77" s="53">
        <f t="shared" si="6"/>
        <v>0</v>
      </c>
      <c r="K77" s="51">
        <v>3</v>
      </c>
    </row>
    <row r="78" spans="1:11" ht="15.75">
      <c r="A78" s="21" t="s">
        <v>64</v>
      </c>
      <c r="B78" s="22">
        <v>127</v>
      </c>
      <c r="C78" s="4">
        <v>1200</v>
      </c>
      <c r="D78" s="4">
        <v>15500</v>
      </c>
      <c r="E78" s="4">
        <v>15600</v>
      </c>
      <c r="H78" s="51">
        <v>3</v>
      </c>
      <c r="J78" s="53">
        <v>15600</v>
      </c>
      <c r="K78" s="51" t="s">
        <v>109</v>
      </c>
    </row>
    <row r="79" spans="1:11" ht="15.75">
      <c r="A79" s="21" t="s">
        <v>65</v>
      </c>
      <c r="B79" s="22">
        <v>3360</v>
      </c>
      <c r="C79" s="4">
        <v>3458</v>
      </c>
      <c r="D79" s="4">
        <v>10080</v>
      </c>
      <c r="E79" s="4">
        <v>10374</v>
      </c>
      <c r="H79" s="51">
        <v>3</v>
      </c>
      <c r="J79" s="53">
        <f t="shared" si="6"/>
        <v>10374</v>
      </c>
      <c r="K79" s="51">
        <v>3</v>
      </c>
    </row>
    <row r="80" spans="1:11" ht="15.75">
      <c r="A80" s="21" t="s">
        <v>66</v>
      </c>
      <c r="B80" s="22">
        <v>1500</v>
      </c>
      <c r="C80" s="4">
        <v>1544</v>
      </c>
      <c r="D80" s="4">
        <v>4500</v>
      </c>
      <c r="E80" s="4">
        <v>4632</v>
      </c>
      <c r="H80" s="51">
        <v>3</v>
      </c>
      <c r="J80" s="53">
        <f t="shared" si="6"/>
        <v>4632</v>
      </c>
      <c r="K80" s="51">
        <v>3</v>
      </c>
    </row>
    <row r="81" spans="1:11" ht="15.75">
      <c r="A81" s="21" t="s">
        <v>108</v>
      </c>
      <c r="B81" s="22">
        <v>1867</v>
      </c>
      <c r="C81" s="4">
        <v>1921</v>
      </c>
      <c r="D81" s="4">
        <v>5600</v>
      </c>
      <c r="E81" s="4">
        <v>5763</v>
      </c>
      <c r="H81" s="51">
        <v>3</v>
      </c>
      <c r="J81" s="53">
        <f t="shared" si="6"/>
        <v>5763</v>
      </c>
      <c r="K81" s="51">
        <v>3</v>
      </c>
    </row>
    <row r="82" spans="1:11" ht="15.75">
      <c r="A82" s="21" t="s">
        <v>68</v>
      </c>
      <c r="B82" s="22"/>
      <c r="C82" s="4"/>
      <c r="D82" s="4"/>
      <c r="E82" s="4"/>
      <c r="H82" s="51">
        <v>3</v>
      </c>
      <c r="J82" s="53">
        <f t="shared" si="6"/>
        <v>0</v>
      </c>
      <c r="K82" s="51">
        <v>3</v>
      </c>
    </row>
    <row r="83" spans="1:11" ht="15.75">
      <c r="A83" s="21" t="s">
        <v>69</v>
      </c>
      <c r="B83" s="22"/>
      <c r="C83" s="4"/>
      <c r="D83" s="4"/>
      <c r="E83" s="4"/>
      <c r="H83" s="51">
        <v>3</v>
      </c>
      <c r="J83" s="53">
        <f t="shared" si="6"/>
        <v>0</v>
      </c>
      <c r="K83" s="51">
        <v>3</v>
      </c>
    </row>
    <row r="84" spans="1:11" ht="16.5" customHeight="1">
      <c r="A84" s="21" t="s">
        <v>70</v>
      </c>
      <c r="B84" s="22">
        <v>167</v>
      </c>
      <c r="C84" s="4">
        <v>172</v>
      </c>
      <c r="D84" s="4">
        <v>500</v>
      </c>
      <c r="E84" s="4">
        <v>516</v>
      </c>
      <c r="H84" s="51">
        <v>3</v>
      </c>
      <c r="J84" s="53">
        <f t="shared" si="6"/>
        <v>516</v>
      </c>
      <c r="K84" s="51">
        <v>3</v>
      </c>
    </row>
    <row r="85" spans="1:11" ht="15.75">
      <c r="A85" s="21" t="s">
        <v>71</v>
      </c>
      <c r="B85" s="22">
        <v>3054</v>
      </c>
      <c r="C85" s="4">
        <v>3143</v>
      </c>
      <c r="D85" s="4">
        <v>9160</v>
      </c>
      <c r="E85" s="4">
        <v>9429</v>
      </c>
      <c r="H85" s="51">
        <v>3</v>
      </c>
      <c r="J85" s="53">
        <f t="shared" si="6"/>
        <v>9429</v>
      </c>
      <c r="K85" s="51">
        <v>3</v>
      </c>
    </row>
    <row r="86" spans="1:11" ht="15.75">
      <c r="A86" s="21" t="s">
        <v>72</v>
      </c>
      <c r="B86" s="22"/>
      <c r="C86" s="4"/>
      <c r="D86" s="4"/>
      <c r="E86" s="4"/>
      <c r="H86" s="51">
        <v>3</v>
      </c>
      <c r="J86" s="53">
        <f t="shared" si="6"/>
        <v>0</v>
      </c>
      <c r="K86" s="51">
        <v>3</v>
      </c>
    </row>
    <row r="87" spans="1:10" ht="15.75">
      <c r="A87" s="21" t="s">
        <v>107</v>
      </c>
      <c r="B87" s="22"/>
      <c r="C87" s="4">
        <v>2000</v>
      </c>
      <c r="D87" s="4"/>
      <c r="E87" s="4">
        <v>2000</v>
      </c>
      <c r="J87" s="53">
        <v>2000</v>
      </c>
    </row>
    <row r="88" spans="1:12" ht="15.75">
      <c r="A88" s="21" t="s">
        <v>117</v>
      </c>
      <c r="B88" s="22"/>
      <c r="C88" s="4">
        <v>3786</v>
      </c>
      <c r="D88" s="4"/>
      <c r="E88" s="4">
        <v>7572</v>
      </c>
      <c r="J88" s="53">
        <f t="shared" si="6"/>
        <v>11358</v>
      </c>
      <c r="L88" s="51">
        <v>2</v>
      </c>
    </row>
    <row r="89" spans="1:11" ht="15.75">
      <c r="A89" s="21" t="s">
        <v>73</v>
      </c>
      <c r="B89" s="22">
        <v>683</v>
      </c>
      <c r="C89" s="4">
        <v>703</v>
      </c>
      <c r="D89" s="4">
        <v>2050</v>
      </c>
      <c r="E89" s="4">
        <v>2109</v>
      </c>
      <c r="H89" s="51">
        <v>3</v>
      </c>
      <c r="J89" s="53">
        <f t="shared" si="6"/>
        <v>2109</v>
      </c>
      <c r="K89" s="51">
        <v>3</v>
      </c>
    </row>
    <row r="90" spans="1:11" ht="15.75">
      <c r="A90" s="21" t="s">
        <v>87</v>
      </c>
      <c r="B90" s="22">
        <v>1667</v>
      </c>
      <c r="C90" s="4">
        <v>1714</v>
      </c>
      <c r="D90" s="4">
        <v>5000</v>
      </c>
      <c r="E90" s="4">
        <v>5142</v>
      </c>
      <c r="H90" s="51">
        <v>3</v>
      </c>
      <c r="J90" s="53">
        <f t="shared" si="6"/>
        <v>5142</v>
      </c>
      <c r="K90" s="51">
        <v>3</v>
      </c>
    </row>
    <row r="91" spans="1:12" s="52" customFormat="1" ht="15.75">
      <c r="A91" s="42" t="s">
        <v>74</v>
      </c>
      <c r="B91" s="9">
        <f aca="true" t="shared" si="7" ref="B91:J91">SUM(B69:B90)</f>
        <v>158513</v>
      </c>
      <c r="C91" s="9">
        <f>SUM(C69:C90)</f>
        <v>172032</v>
      </c>
      <c r="D91" s="9">
        <f>SUM(D69:D90)</f>
        <v>490556</v>
      </c>
      <c r="E91" s="9">
        <f t="shared" si="7"/>
        <v>511222</v>
      </c>
      <c r="F91" s="9">
        <f t="shared" si="7"/>
        <v>0</v>
      </c>
      <c r="G91" s="9">
        <f t="shared" si="7"/>
        <v>0</v>
      </c>
      <c r="H91" s="9">
        <f t="shared" si="7"/>
        <v>60</v>
      </c>
      <c r="I91" s="9">
        <f t="shared" si="7"/>
        <v>0</v>
      </c>
      <c r="J91" s="9">
        <f t="shared" si="7"/>
        <v>515008</v>
      </c>
      <c r="K91" s="51"/>
      <c r="L91" s="51"/>
    </row>
    <row r="92" spans="1:10" ht="15.75">
      <c r="A92" s="21" t="s">
        <v>75</v>
      </c>
      <c r="B92" s="22"/>
      <c r="C92" s="4"/>
      <c r="D92" s="4"/>
      <c r="E92" s="4"/>
      <c r="F92" s="53"/>
      <c r="H92" s="51">
        <v>3</v>
      </c>
      <c r="J92" s="53">
        <f t="shared" si="6"/>
        <v>0</v>
      </c>
    </row>
    <row r="93" spans="1:10" ht="15.75">
      <c r="A93" s="21" t="s">
        <v>76</v>
      </c>
      <c r="B93" s="22"/>
      <c r="C93" s="4"/>
      <c r="D93" s="4"/>
      <c r="E93" s="4"/>
      <c r="H93" s="51">
        <v>3</v>
      </c>
      <c r="J93" s="53">
        <f t="shared" si="6"/>
        <v>0</v>
      </c>
    </row>
    <row r="94" spans="1:10" ht="15.75">
      <c r="A94" s="21" t="s">
        <v>77</v>
      </c>
      <c r="B94" s="22"/>
      <c r="C94" s="4"/>
      <c r="D94" s="4"/>
      <c r="E94" s="4"/>
      <c r="H94" s="51">
        <v>3</v>
      </c>
      <c r="J94" s="53">
        <f t="shared" si="6"/>
        <v>0</v>
      </c>
    </row>
    <row r="95" spans="1:10" ht="15.75">
      <c r="A95" s="10" t="s">
        <v>78</v>
      </c>
      <c r="B95" s="7"/>
      <c r="C95" s="4"/>
      <c r="D95" s="4"/>
      <c r="E95" s="4"/>
      <c r="H95" s="51">
        <v>3</v>
      </c>
      <c r="J95" s="53">
        <f t="shared" si="6"/>
        <v>0</v>
      </c>
    </row>
    <row r="96" spans="1:10" ht="15.75">
      <c r="A96" s="10" t="s">
        <v>79</v>
      </c>
      <c r="B96" s="7"/>
      <c r="C96" s="4"/>
      <c r="D96" s="4"/>
      <c r="E96" s="4"/>
      <c r="H96" s="51">
        <v>3</v>
      </c>
      <c r="J96" s="53">
        <f t="shared" si="6"/>
        <v>0</v>
      </c>
    </row>
    <row r="97" spans="1:10" ht="15.75">
      <c r="A97" s="42" t="s">
        <v>74</v>
      </c>
      <c r="B97" s="9">
        <f aca="true" t="shared" si="8" ref="B97:J97">SUM(B92:B96)</f>
        <v>0</v>
      </c>
      <c r="C97" s="9">
        <f>SUM(C92:C96)</f>
        <v>0</v>
      </c>
      <c r="D97" s="9">
        <f>SUM(D92:D96)</f>
        <v>0</v>
      </c>
      <c r="E97" s="9">
        <f t="shared" si="8"/>
        <v>0</v>
      </c>
      <c r="F97" s="9">
        <f t="shared" si="8"/>
        <v>0</v>
      </c>
      <c r="G97" s="9">
        <f t="shared" si="8"/>
        <v>0</v>
      </c>
      <c r="H97" s="9">
        <f t="shared" si="8"/>
        <v>15</v>
      </c>
      <c r="I97" s="9">
        <f t="shared" si="8"/>
        <v>0</v>
      </c>
      <c r="J97" s="9">
        <f t="shared" si="8"/>
        <v>0</v>
      </c>
    </row>
    <row r="98" spans="1:10" ht="15.75">
      <c r="A98" s="17" t="s">
        <v>112</v>
      </c>
      <c r="B98" s="9"/>
      <c r="C98" s="4">
        <v>200</v>
      </c>
      <c r="D98" s="4"/>
      <c r="E98" s="4">
        <v>600</v>
      </c>
      <c r="F98" s="9"/>
      <c r="G98" s="9"/>
      <c r="H98" s="9"/>
      <c r="I98" s="9"/>
      <c r="J98" s="4">
        <f t="shared" si="6"/>
        <v>600</v>
      </c>
    </row>
    <row r="99" spans="1:10" ht="15.75">
      <c r="A99" s="17" t="s">
        <v>113</v>
      </c>
      <c r="B99" s="9"/>
      <c r="C99" s="4">
        <v>1000</v>
      </c>
      <c r="D99" s="4"/>
      <c r="E99" s="4">
        <v>3000</v>
      </c>
      <c r="F99" s="9"/>
      <c r="G99" s="9"/>
      <c r="H99" s="9"/>
      <c r="I99" s="9"/>
      <c r="J99" s="4">
        <f t="shared" si="6"/>
        <v>3000</v>
      </c>
    </row>
    <row r="100" spans="1:10" ht="15.75">
      <c r="A100" s="17" t="s">
        <v>114</v>
      </c>
      <c r="B100" s="4"/>
      <c r="C100" s="4">
        <v>2000</v>
      </c>
      <c r="D100" s="4"/>
      <c r="E100" s="4">
        <v>6000</v>
      </c>
      <c r="F100" s="9"/>
      <c r="G100" s="9"/>
      <c r="H100" s="9"/>
      <c r="I100" s="9"/>
      <c r="J100" s="4">
        <f t="shared" si="6"/>
        <v>6000</v>
      </c>
    </row>
    <row r="101" spans="1:10" ht="15.75">
      <c r="A101" s="17" t="s">
        <v>111</v>
      </c>
      <c r="B101" s="4"/>
      <c r="C101" s="4">
        <v>567</v>
      </c>
      <c r="D101" s="4"/>
      <c r="E101" s="4">
        <v>1700</v>
      </c>
      <c r="F101" s="9"/>
      <c r="G101" s="9"/>
      <c r="H101" s="9"/>
      <c r="I101" s="9"/>
      <c r="J101" s="4"/>
    </row>
    <row r="102" spans="1:10" ht="15.75">
      <c r="A102" s="42" t="s">
        <v>74</v>
      </c>
      <c r="B102" s="9"/>
      <c r="C102" s="9">
        <f>SUM(C98:C101)</f>
        <v>3767</v>
      </c>
      <c r="D102" s="9">
        <f>SUM(D98:D101)</f>
        <v>0</v>
      </c>
      <c r="E102" s="9">
        <f>SUM(E98:E101)</f>
        <v>11300</v>
      </c>
      <c r="F102" s="9"/>
      <c r="G102" s="9"/>
      <c r="H102" s="9"/>
      <c r="I102" s="9"/>
      <c r="J102" s="9">
        <f>SUM(J98:J100)</f>
        <v>9600</v>
      </c>
    </row>
    <row r="103" spans="1:10" ht="15.75">
      <c r="A103" s="44" t="s">
        <v>80</v>
      </c>
      <c r="B103" s="9">
        <f aca="true" t="shared" si="9" ref="B103:I103">B37+B53+B63+B68+B91+B97</f>
        <v>2142952</v>
      </c>
      <c r="C103" s="9">
        <f>C37+C53+C63+C68+C91+C97+C102</f>
        <v>2234080</v>
      </c>
      <c r="D103" s="9">
        <f>D37+D53+D63+D68+D91+D97+D102</f>
        <v>6554177</v>
      </c>
      <c r="E103" s="9">
        <f>E37+E53+E63+E68+E91+E97+E102</f>
        <v>6716846.7</v>
      </c>
      <c r="F103" s="9">
        <f t="shared" si="9"/>
        <v>0</v>
      </c>
      <c r="G103" s="9">
        <f t="shared" si="9"/>
        <v>0</v>
      </c>
      <c r="H103" s="9">
        <f t="shared" si="9"/>
        <v>240.00999999999993</v>
      </c>
      <c r="I103" s="9">
        <f t="shared" si="9"/>
        <v>0</v>
      </c>
      <c r="J103" s="9">
        <f>J37+J53+J63+J68+J91+J97+J102</f>
        <v>6676737</v>
      </c>
    </row>
    <row r="104" spans="1:10" ht="15.75">
      <c r="A104" s="55"/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5" ht="15.75">
      <c r="A105" s="55"/>
      <c r="B105" s="56"/>
      <c r="C105" s="56"/>
      <c r="D105" s="56"/>
      <c r="E105" s="56"/>
      <c r="F105" s="56"/>
      <c r="G105" s="56"/>
      <c r="H105" s="56"/>
      <c r="I105" s="56"/>
      <c r="J105" s="56"/>
      <c r="O105" s="53"/>
    </row>
    <row r="106" spans="1:10" ht="15.75">
      <c r="A106" s="55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ht="15.75">
      <c r="A107" s="55"/>
      <c r="B107" s="56"/>
      <c r="C107" s="56"/>
      <c r="D107" s="56"/>
      <c r="E107" s="56"/>
      <c r="F107" s="56"/>
      <c r="G107" s="56"/>
      <c r="H107" s="56"/>
      <c r="I107" s="56"/>
      <c r="J107" s="56"/>
    </row>
    <row r="109" spans="3:15" ht="15.75">
      <c r="C109" s="53"/>
      <c r="E109" s="53"/>
      <c r="O109" s="53"/>
    </row>
    <row r="110" spans="3:5" ht="15.75">
      <c r="C110" s="53"/>
      <c r="E110" s="53"/>
    </row>
  </sheetData>
  <sheetProtection/>
  <mergeCells count="10">
    <mergeCell ref="C1:E1"/>
    <mergeCell ref="C2:E2"/>
    <mergeCell ref="C3:E3"/>
    <mergeCell ref="C4:E4"/>
    <mergeCell ref="A6:E6"/>
    <mergeCell ref="A7:A8"/>
    <mergeCell ref="B7:B8"/>
    <mergeCell ref="C7:C8"/>
    <mergeCell ref="D7:D8"/>
    <mergeCell ref="E7:E8"/>
  </mergeCells>
  <printOptions horizontalCentered="1"/>
  <pageMargins left="0.1968503937007874" right="0" top="0" bottom="0" header="0" footer="0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98"/>
  <sheetViews>
    <sheetView zoomScaleSheetLayoutView="75" zoomScalePageLayoutView="0" workbookViewId="0" topLeftCell="A1">
      <pane xSplit="1" ySplit="10" topLeftCell="C62" activePane="bottomRight" state="frozen"/>
      <selection pane="topLeft" activeCell="E101" sqref="E101"/>
      <selection pane="topRight" activeCell="E101" sqref="E101"/>
      <selection pane="bottomLeft" activeCell="E101" sqref="E101"/>
      <selection pane="bottomRight" activeCell="C2" sqref="C2"/>
    </sheetView>
  </sheetViews>
  <sheetFormatPr defaultColWidth="9.00390625" defaultRowHeight="12.75"/>
  <cols>
    <col min="1" max="1" width="70.00390625" style="1" customWidth="1"/>
    <col min="2" max="2" width="23.75390625" style="31" hidden="1" customWidth="1"/>
    <col min="3" max="3" width="31.625" style="31" customWidth="1"/>
    <col min="4" max="16384" width="9.125" style="1" customWidth="1"/>
  </cols>
  <sheetData>
    <row r="1" ht="12.75">
      <c r="C1" s="54" t="s">
        <v>91</v>
      </c>
    </row>
    <row r="2" ht="12.75">
      <c r="C2" s="54" t="s">
        <v>89</v>
      </c>
    </row>
    <row r="3" ht="12.75">
      <c r="C3" s="54" t="s">
        <v>90</v>
      </c>
    </row>
    <row r="4" ht="12.75">
      <c r="C4" s="54" t="s">
        <v>92</v>
      </c>
    </row>
    <row r="8" spans="1:3" ht="43.5" customHeight="1">
      <c r="A8" s="57" t="s">
        <v>103</v>
      </c>
      <c r="B8" s="57"/>
      <c r="C8" s="57"/>
    </row>
    <row r="9" spans="1:3" ht="12.75" customHeight="1">
      <c r="A9" s="58" t="s">
        <v>0</v>
      </c>
      <c r="B9" s="59" t="s">
        <v>86</v>
      </c>
      <c r="C9" s="59" t="s">
        <v>104</v>
      </c>
    </row>
    <row r="10" spans="1:3" ht="30.75" customHeight="1">
      <c r="A10" s="58"/>
      <c r="B10" s="73"/>
      <c r="C10" s="73"/>
    </row>
    <row r="11" spans="1:3" ht="15.75">
      <c r="A11" s="2" t="s">
        <v>2</v>
      </c>
      <c r="B11" s="3">
        <v>7277</v>
      </c>
      <c r="C11" s="4">
        <f>9689-1</f>
        <v>9688</v>
      </c>
    </row>
    <row r="12" spans="1:3" ht="15.75">
      <c r="A12" s="2" t="s">
        <v>3</v>
      </c>
      <c r="B12" s="3">
        <v>5523</v>
      </c>
      <c r="C12" s="4">
        <v>6575</v>
      </c>
    </row>
    <row r="13" spans="1:3" ht="15.75">
      <c r="A13" s="2" t="s">
        <v>4</v>
      </c>
      <c r="B13" s="3">
        <v>10317</v>
      </c>
      <c r="C13" s="4">
        <v>12782</v>
      </c>
    </row>
    <row r="14" spans="1:3" ht="15.75">
      <c r="A14" s="2" t="s">
        <v>5</v>
      </c>
      <c r="B14" s="3">
        <v>7984</v>
      </c>
      <c r="C14" s="4">
        <v>9574</v>
      </c>
    </row>
    <row r="15" spans="1:3" ht="15.75">
      <c r="A15" s="2" t="s">
        <v>6</v>
      </c>
      <c r="B15" s="3">
        <v>8282</v>
      </c>
      <c r="C15" s="4">
        <v>9598</v>
      </c>
    </row>
    <row r="16" spans="1:3" ht="15.75">
      <c r="A16" s="2" t="s">
        <v>7</v>
      </c>
      <c r="B16" s="3">
        <v>7414</v>
      </c>
      <c r="C16" s="4">
        <v>9109</v>
      </c>
    </row>
    <row r="17" spans="1:3" ht="15.75">
      <c r="A17" s="2" t="s">
        <v>8</v>
      </c>
      <c r="B17" s="3">
        <v>10336</v>
      </c>
      <c r="C17" s="4">
        <v>12675</v>
      </c>
    </row>
    <row r="18" spans="1:3" ht="15.75">
      <c r="A18" s="2" t="s">
        <v>9</v>
      </c>
      <c r="B18" s="3">
        <v>7990</v>
      </c>
      <c r="C18" s="4">
        <v>10027</v>
      </c>
    </row>
    <row r="19" spans="1:3" ht="15.75">
      <c r="A19" s="2" t="s">
        <v>10</v>
      </c>
      <c r="B19" s="3">
        <v>5125</v>
      </c>
      <c r="C19" s="4">
        <v>6006</v>
      </c>
    </row>
    <row r="20" spans="1:3" ht="15.75">
      <c r="A20" s="2" t="s">
        <v>11</v>
      </c>
      <c r="B20" s="3">
        <v>8230</v>
      </c>
      <c r="C20" s="4">
        <v>10151</v>
      </c>
    </row>
    <row r="21" spans="1:3" ht="15.75">
      <c r="A21" s="2" t="s">
        <v>12</v>
      </c>
      <c r="B21" s="3">
        <v>22135</v>
      </c>
      <c r="C21" s="4">
        <v>28815</v>
      </c>
    </row>
    <row r="22" spans="1:3" ht="15.75">
      <c r="A22" s="2" t="s">
        <v>13</v>
      </c>
      <c r="B22" s="3">
        <v>7797</v>
      </c>
      <c r="C22" s="4">
        <v>9379</v>
      </c>
    </row>
    <row r="23" spans="1:3" ht="15.75">
      <c r="A23" s="2" t="s">
        <v>14</v>
      </c>
      <c r="B23" s="3">
        <v>15741</v>
      </c>
      <c r="C23" s="4">
        <v>18979</v>
      </c>
    </row>
    <row r="24" spans="1:3" ht="15.75">
      <c r="A24" s="2" t="s">
        <v>15</v>
      </c>
      <c r="B24" s="3">
        <v>6170</v>
      </c>
      <c r="C24" s="4">
        <v>7455</v>
      </c>
    </row>
    <row r="25" spans="1:3" ht="15.75">
      <c r="A25" s="2" t="s">
        <v>16</v>
      </c>
      <c r="B25" s="3">
        <v>7795</v>
      </c>
      <c r="C25" s="4">
        <v>9210</v>
      </c>
    </row>
    <row r="26" spans="1:3" ht="15.75">
      <c r="A26" s="2" t="s">
        <v>17</v>
      </c>
      <c r="B26" s="3">
        <v>13564</v>
      </c>
      <c r="C26" s="4">
        <v>16954</v>
      </c>
    </row>
    <row r="27" spans="1:3" ht="15.75">
      <c r="A27" s="2" t="s">
        <v>18</v>
      </c>
      <c r="B27" s="3">
        <v>10272</v>
      </c>
      <c r="C27" s="4">
        <v>12547</v>
      </c>
    </row>
    <row r="28" spans="1:3" ht="15.75">
      <c r="A28" s="5" t="s">
        <v>19</v>
      </c>
      <c r="B28" s="3">
        <v>5939</v>
      </c>
      <c r="C28" s="4">
        <v>6935</v>
      </c>
    </row>
    <row r="29" spans="1:3" ht="15.75">
      <c r="A29" s="6" t="s">
        <v>20</v>
      </c>
      <c r="B29" s="7">
        <v>8067</v>
      </c>
      <c r="C29" s="4">
        <v>9481</v>
      </c>
    </row>
    <row r="30" spans="1:3" ht="15.75">
      <c r="A30" s="6" t="s">
        <v>21</v>
      </c>
      <c r="B30" s="7">
        <v>15195</v>
      </c>
      <c r="C30" s="4">
        <v>17927</v>
      </c>
    </row>
    <row r="31" spans="1:3" ht="15.75">
      <c r="A31" s="6" t="s">
        <v>22</v>
      </c>
      <c r="B31" s="7">
        <v>8995</v>
      </c>
      <c r="C31" s="4">
        <v>10757</v>
      </c>
    </row>
    <row r="32" spans="1:3" ht="15.75">
      <c r="A32" s="6" t="s">
        <v>23</v>
      </c>
      <c r="B32" s="7">
        <v>7013</v>
      </c>
      <c r="C32" s="4">
        <v>8591</v>
      </c>
    </row>
    <row r="33" spans="1:3" ht="15.75">
      <c r="A33" s="6" t="s">
        <v>24</v>
      </c>
      <c r="B33" s="7">
        <v>12735</v>
      </c>
      <c r="C33" s="4">
        <v>15381</v>
      </c>
    </row>
    <row r="34" spans="1:3" ht="15.75">
      <c r="A34" s="6" t="s">
        <v>25</v>
      </c>
      <c r="B34" s="7">
        <v>5716</v>
      </c>
      <c r="C34" s="4">
        <v>6909</v>
      </c>
    </row>
    <row r="35" spans="1:3" ht="15.75">
      <c r="A35" s="6" t="s">
        <v>26</v>
      </c>
      <c r="B35" s="7">
        <v>9551</v>
      </c>
      <c r="C35" s="4">
        <v>11528</v>
      </c>
    </row>
    <row r="36" spans="1:3" ht="15.75">
      <c r="A36" s="6" t="s">
        <v>27</v>
      </c>
      <c r="B36" s="7">
        <v>5659</v>
      </c>
      <c r="C36" s="4">
        <v>6472</v>
      </c>
    </row>
    <row r="37" spans="1:3" ht="15.75">
      <c r="A37" s="6" t="s">
        <v>28</v>
      </c>
      <c r="B37" s="7">
        <v>5021</v>
      </c>
      <c r="C37" s="4">
        <v>5975</v>
      </c>
    </row>
    <row r="38" spans="1:3" ht="15.75">
      <c r="A38" s="6" t="s">
        <v>29</v>
      </c>
      <c r="B38" s="7">
        <v>14083</v>
      </c>
      <c r="C38" s="4">
        <v>16566</v>
      </c>
    </row>
    <row r="39" spans="1:3" ht="15.75">
      <c r="A39" s="8" t="s">
        <v>74</v>
      </c>
      <c r="B39" s="9">
        <f>SUM(B11:B38)</f>
        <v>259926</v>
      </c>
      <c r="C39" s="9">
        <f>SUM(C11:C38)</f>
        <v>316046</v>
      </c>
    </row>
    <row r="40" spans="1:3" ht="15.75">
      <c r="A40" s="6" t="s">
        <v>31</v>
      </c>
      <c r="B40" s="7">
        <v>7375</v>
      </c>
      <c r="C40" s="4">
        <v>9223</v>
      </c>
    </row>
    <row r="41" spans="1:3" ht="15" customHeight="1">
      <c r="A41" s="6" t="s">
        <v>32</v>
      </c>
      <c r="B41" s="7">
        <v>18836</v>
      </c>
      <c r="C41" s="4">
        <v>23558</v>
      </c>
    </row>
    <row r="42" spans="1:3" ht="15.75">
      <c r="A42" s="6" t="s">
        <v>33</v>
      </c>
      <c r="B42" s="7">
        <v>0</v>
      </c>
      <c r="C42" s="4"/>
    </row>
    <row r="43" spans="1:3" ht="15.75">
      <c r="A43" s="6" t="s">
        <v>34</v>
      </c>
      <c r="B43" s="7">
        <v>11325</v>
      </c>
      <c r="C43" s="4">
        <v>14164</v>
      </c>
    </row>
    <row r="44" spans="1:3" ht="15.75">
      <c r="A44" s="10" t="s">
        <v>35</v>
      </c>
      <c r="B44" s="7">
        <v>11565</v>
      </c>
      <c r="C44" s="4">
        <v>14465</v>
      </c>
    </row>
    <row r="45" spans="1:3" ht="15.75">
      <c r="A45" s="10" t="s">
        <v>36</v>
      </c>
      <c r="B45" s="7">
        <v>19600</v>
      </c>
      <c r="C45" s="4">
        <v>24491</v>
      </c>
    </row>
    <row r="46" spans="1:3" ht="15.75">
      <c r="A46" s="10" t="s">
        <v>37</v>
      </c>
      <c r="B46" s="7">
        <v>14243</v>
      </c>
      <c r="C46" s="4">
        <v>17142</v>
      </c>
    </row>
    <row r="47" spans="1:3" ht="15.75">
      <c r="A47" s="10" t="s">
        <v>38</v>
      </c>
      <c r="B47" s="7">
        <v>19000</v>
      </c>
      <c r="C47" s="4">
        <v>23763</v>
      </c>
    </row>
    <row r="48" spans="1:3" ht="15.75">
      <c r="A48" s="10" t="s">
        <v>39</v>
      </c>
      <c r="B48" s="7">
        <v>4324</v>
      </c>
      <c r="C48" s="4">
        <v>5408</v>
      </c>
    </row>
    <row r="49" spans="1:3" ht="15.75">
      <c r="A49" s="10" t="s">
        <v>40</v>
      </c>
      <c r="B49" s="7">
        <v>7748</v>
      </c>
      <c r="C49" s="4">
        <v>9691</v>
      </c>
    </row>
    <row r="50" spans="1:3" ht="15.75">
      <c r="A50" s="10" t="s">
        <v>41</v>
      </c>
      <c r="B50" s="7">
        <v>5244</v>
      </c>
      <c r="C50" s="4">
        <v>6559</v>
      </c>
    </row>
    <row r="51" spans="1:3" ht="15.75">
      <c r="A51" s="10" t="s">
        <v>42</v>
      </c>
      <c r="B51" s="7">
        <v>6002</v>
      </c>
      <c r="C51" s="4">
        <v>7507</v>
      </c>
    </row>
    <row r="52" spans="1:3" ht="15.75">
      <c r="A52" s="10" t="s">
        <v>43</v>
      </c>
      <c r="B52" s="7">
        <v>6816</v>
      </c>
      <c r="C52" s="4">
        <v>8524</v>
      </c>
    </row>
    <row r="53" spans="1:3" ht="15.75">
      <c r="A53" s="10" t="s">
        <v>45</v>
      </c>
      <c r="B53" s="7">
        <v>0</v>
      </c>
      <c r="C53" s="4"/>
    </row>
    <row r="54" spans="1:3" ht="15.75">
      <c r="A54" s="10" t="s">
        <v>46</v>
      </c>
      <c r="B54" s="7">
        <v>55450</v>
      </c>
      <c r="C54" s="4">
        <v>69350</v>
      </c>
    </row>
    <row r="55" spans="1:3" ht="15.75">
      <c r="A55" s="11" t="s">
        <v>74</v>
      </c>
      <c r="B55" s="9">
        <f>SUM(B40:B54)</f>
        <v>187528</v>
      </c>
      <c r="C55" s="9">
        <f>SUM(C40:C54)</f>
        <v>233845</v>
      </c>
    </row>
    <row r="56" spans="1:3" ht="15.75">
      <c r="A56" s="10" t="s">
        <v>47</v>
      </c>
      <c r="B56" s="7"/>
      <c r="C56" s="4"/>
    </row>
    <row r="57" spans="1:3" ht="15.75">
      <c r="A57" s="10" t="s">
        <v>48</v>
      </c>
      <c r="B57" s="7"/>
      <c r="C57" s="4"/>
    </row>
    <row r="58" spans="1:3" ht="15.75">
      <c r="A58" s="10" t="s">
        <v>49</v>
      </c>
      <c r="B58" s="7"/>
      <c r="C58" s="4"/>
    </row>
    <row r="59" spans="1:3" ht="15.75">
      <c r="A59" s="10" t="s">
        <v>50</v>
      </c>
      <c r="B59" s="7"/>
      <c r="C59" s="4"/>
    </row>
    <row r="60" spans="1:3" ht="31.5">
      <c r="A60" s="10" t="s">
        <v>51</v>
      </c>
      <c r="B60" s="7"/>
      <c r="C60" s="4"/>
    </row>
    <row r="61" spans="1:3" ht="15.75">
      <c r="A61" s="10" t="s">
        <v>52</v>
      </c>
      <c r="B61" s="7"/>
      <c r="C61" s="4"/>
    </row>
    <row r="62" spans="1:3" ht="31.5">
      <c r="A62" s="10" t="s">
        <v>53</v>
      </c>
      <c r="B62" s="7"/>
      <c r="C62" s="4"/>
    </row>
    <row r="63" spans="1:3" ht="15.75">
      <c r="A63" s="12" t="s">
        <v>82</v>
      </c>
      <c r="B63" s="13"/>
      <c r="C63" s="4">
        <v>3542</v>
      </c>
    </row>
    <row r="64" spans="1:3" ht="15.75">
      <c r="A64" s="10" t="s">
        <v>54</v>
      </c>
      <c r="B64" s="7"/>
      <c r="C64" s="4"/>
    </row>
    <row r="65" spans="1:3" ht="15.75">
      <c r="A65" s="11" t="s">
        <v>74</v>
      </c>
      <c r="B65" s="14">
        <v>0</v>
      </c>
      <c r="C65" s="9">
        <f>SUM(C56:C64)</f>
        <v>3542</v>
      </c>
    </row>
    <row r="66" spans="1:3" ht="15.75">
      <c r="A66" s="15" t="s">
        <v>55</v>
      </c>
      <c r="B66" s="16">
        <v>12408</v>
      </c>
      <c r="C66" s="4">
        <v>14620</v>
      </c>
    </row>
    <row r="67" spans="1:3" ht="15.75">
      <c r="A67" s="15" t="s">
        <v>56</v>
      </c>
      <c r="B67" s="16"/>
      <c r="C67" s="4"/>
    </row>
    <row r="68" spans="1:3" ht="15.75">
      <c r="A68" s="15" t="s">
        <v>57</v>
      </c>
      <c r="B68" s="16">
        <v>33045</v>
      </c>
      <c r="C68" s="4">
        <v>38936</v>
      </c>
    </row>
    <row r="69" spans="1:3" ht="15.75">
      <c r="A69" s="15" t="s">
        <v>83</v>
      </c>
      <c r="B69" s="16"/>
      <c r="C69" s="4"/>
    </row>
    <row r="70" spans="1:3" ht="15.75">
      <c r="A70" s="11" t="s">
        <v>74</v>
      </c>
      <c r="B70" s="9">
        <f>SUM(B66:B69)</f>
        <v>45453</v>
      </c>
      <c r="C70" s="9">
        <f>SUM(C66:C69)</f>
        <v>53556</v>
      </c>
    </row>
    <row r="71" spans="1:3" ht="15.75">
      <c r="A71" s="17" t="s">
        <v>58</v>
      </c>
      <c r="B71" s="18">
        <v>20681</v>
      </c>
      <c r="C71" s="4">
        <v>24178</v>
      </c>
    </row>
    <row r="72" spans="1:3" ht="15.75">
      <c r="A72" s="19" t="s">
        <v>59</v>
      </c>
      <c r="B72" s="20"/>
      <c r="C72" s="4"/>
    </row>
    <row r="73" spans="1:3" ht="31.5">
      <c r="A73" s="21" t="s">
        <v>116</v>
      </c>
      <c r="B73" s="22"/>
      <c r="C73" s="4"/>
    </row>
    <row r="74" spans="1:3" ht="15.75">
      <c r="A74" s="21" t="s">
        <v>60</v>
      </c>
      <c r="B74" s="22"/>
      <c r="C74" s="4"/>
    </row>
    <row r="75" spans="1:3" ht="15.75">
      <c r="A75" s="21" t="s">
        <v>115</v>
      </c>
      <c r="B75" s="22">
        <v>15</v>
      </c>
      <c r="C75" s="4">
        <v>22</v>
      </c>
    </row>
    <row r="76" spans="1:3" ht="15.75">
      <c r="A76" s="21" t="s">
        <v>61</v>
      </c>
      <c r="B76" s="22">
        <v>600</v>
      </c>
      <c r="C76" s="4">
        <v>672</v>
      </c>
    </row>
    <row r="77" spans="1:3" ht="15.75">
      <c r="A77" s="21" t="s">
        <v>62</v>
      </c>
      <c r="B77" s="22"/>
      <c r="C77" s="4"/>
    </row>
    <row r="78" spans="1:3" ht="15.75">
      <c r="A78" s="21" t="s">
        <v>63</v>
      </c>
      <c r="B78" s="22"/>
      <c r="C78" s="4"/>
    </row>
    <row r="79" spans="1:3" ht="15.75">
      <c r="A79" s="21" t="s">
        <v>110</v>
      </c>
      <c r="B79" s="22"/>
      <c r="C79" s="4"/>
    </row>
    <row r="80" spans="1:3" ht="15.75">
      <c r="A80" s="21" t="s">
        <v>64</v>
      </c>
      <c r="B80" s="22"/>
      <c r="C80" s="4"/>
    </row>
    <row r="81" spans="1:3" ht="15.75">
      <c r="A81" s="21" t="s">
        <v>65</v>
      </c>
      <c r="B81" s="22"/>
      <c r="C81" s="4"/>
    </row>
    <row r="82" spans="1:3" ht="15.75">
      <c r="A82" s="21" t="s">
        <v>66</v>
      </c>
      <c r="B82" s="22"/>
      <c r="C82" s="4"/>
    </row>
    <row r="83" spans="1:3" ht="15.75">
      <c r="A83" s="21" t="s">
        <v>67</v>
      </c>
      <c r="B83" s="22">
        <v>400</v>
      </c>
      <c r="C83" s="4"/>
    </row>
    <row r="84" spans="1:3" ht="15.75">
      <c r="A84" s="21" t="s">
        <v>68</v>
      </c>
      <c r="B84" s="22"/>
      <c r="C84" s="4"/>
    </row>
    <row r="85" spans="1:3" ht="15.75">
      <c r="A85" s="21" t="s">
        <v>69</v>
      </c>
      <c r="B85" s="22"/>
      <c r="C85" s="4"/>
    </row>
    <row r="86" spans="1:3" ht="16.5" customHeight="1">
      <c r="A86" s="21" t="s">
        <v>70</v>
      </c>
      <c r="B86" s="22"/>
      <c r="C86" s="4"/>
    </row>
    <row r="87" spans="1:3" ht="15.75">
      <c r="A87" s="21" t="s">
        <v>71</v>
      </c>
      <c r="B87" s="22"/>
      <c r="C87" s="4"/>
    </row>
    <row r="88" spans="1:3" ht="15.75">
      <c r="A88" s="21" t="s">
        <v>72</v>
      </c>
      <c r="B88" s="22"/>
      <c r="C88" s="4"/>
    </row>
    <row r="89" spans="1:3" ht="15.75">
      <c r="A89" s="21" t="s">
        <v>111</v>
      </c>
      <c r="B89" s="22"/>
      <c r="C89" s="4"/>
    </row>
    <row r="90" spans="1:3" ht="15.75">
      <c r="A90" s="21" t="s">
        <v>73</v>
      </c>
      <c r="B90" s="22"/>
      <c r="C90" s="4"/>
    </row>
    <row r="91" spans="1:6" s="26" customFormat="1" ht="15.75">
      <c r="A91" s="42" t="s">
        <v>74</v>
      </c>
      <c r="B91" s="9">
        <f>SUM(B71:B90)</f>
        <v>21696</v>
      </c>
      <c r="C91" s="9">
        <f>SUM(C71:C90)</f>
        <v>24872</v>
      </c>
      <c r="F91" s="1"/>
    </row>
    <row r="92" spans="1:3" ht="15.75">
      <c r="A92" s="21" t="s">
        <v>75</v>
      </c>
      <c r="B92" s="22"/>
      <c r="C92" s="4"/>
    </row>
    <row r="93" spans="1:3" ht="15.75">
      <c r="A93" s="21" t="s">
        <v>76</v>
      </c>
      <c r="B93" s="22"/>
      <c r="C93" s="4"/>
    </row>
    <row r="94" spans="1:3" ht="15.75">
      <c r="A94" s="21" t="s">
        <v>77</v>
      </c>
      <c r="B94" s="22"/>
      <c r="C94" s="4"/>
    </row>
    <row r="95" spans="1:3" ht="15.75">
      <c r="A95" s="10" t="s">
        <v>78</v>
      </c>
      <c r="B95" s="7"/>
      <c r="C95" s="4"/>
    </row>
    <row r="96" spans="1:3" ht="15.75">
      <c r="A96" s="10" t="s">
        <v>79</v>
      </c>
      <c r="B96" s="7"/>
      <c r="C96" s="4"/>
    </row>
    <row r="97" spans="1:3" ht="15.75">
      <c r="A97" s="42" t="s">
        <v>74</v>
      </c>
      <c r="B97" s="9">
        <f>SUM(B92:B96)</f>
        <v>0</v>
      </c>
      <c r="C97" s="9">
        <f>SUM(C92:C96)</f>
        <v>0</v>
      </c>
    </row>
    <row r="98" spans="1:3" ht="15.75">
      <c r="A98" s="44" t="s">
        <v>80</v>
      </c>
      <c r="B98" s="9">
        <f>B39+B55+B65+B70+B91+B97</f>
        <v>514603</v>
      </c>
      <c r="C98" s="9">
        <f>SUM(C39+C55+C65+C70+C91+C97)</f>
        <v>631861</v>
      </c>
    </row>
  </sheetData>
  <sheetProtection/>
  <mergeCells count="4">
    <mergeCell ref="A8:C8"/>
    <mergeCell ref="A9:A10"/>
    <mergeCell ref="B9:B10"/>
    <mergeCell ref="C9:C10"/>
  </mergeCells>
  <printOptions horizontalCentered="1"/>
  <pageMargins left="0.1968503937007874" right="0" top="0" bottom="0" header="0" footer="0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39"/>
  <sheetViews>
    <sheetView zoomScaleSheetLayoutView="75" zoomScalePageLayoutView="0" workbookViewId="0" topLeftCell="A1">
      <pane xSplit="1" ySplit="7" topLeftCell="B62" activePane="bottomRight" state="frozen"/>
      <selection pane="topLeft" activeCell="E101" sqref="E101"/>
      <selection pane="topRight" activeCell="E101" sqref="E101"/>
      <selection pane="bottomLeft" activeCell="E101" sqref="E101"/>
      <selection pane="bottomRight" activeCell="C2" sqref="C2"/>
    </sheetView>
  </sheetViews>
  <sheetFormatPr defaultColWidth="9.00390625" defaultRowHeight="12.75"/>
  <cols>
    <col min="1" max="1" width="68.625" style="32" customWidth="1"/>
    <col min="2" max="2" width="19.875" style="33" hidden="1" customWidth="1"/>
    <col min="3" max="3" width="31.00390625" style="33" customWidth="1"/>
    <col min="4" max="16384" width="9.125" style="32" customWidth="1"/>
  </cols>
  <sheetData>
    <row r="1" ht="12.75">
      <c r="C1" s="54" t="s">
        <v>91</v>
      </c>
    </row>
    <row r="2" ht="12.75">
      <c r="C2" s="54" t="s">
        <v>89</v>
      </c>
    </row>
    <row r="3" ht="12.75">
      <c r="C3" s="54" t="s">
        <v>90</v>
      </c>
    </row>
    <row r="4" ht="12.75">
      <c r="C4" s="54" t="s">
        <v>92</v>
      </c>
    </row>
    <row r="5" spans="1:3" s="1" customFormat="1" ht="41.25" customHeight="1">
      <c r="A5" s="74" t="s">
        <v>101</v>
      </c>
      <c r="B5" s="74"/>
      <c r="C5" s="74"/>
    </row>
    <row r="6" spans="1:3" s="1" customFormat="1" ht="12.75">
      <c r="A6" s="58" t="s">
        <v>0</v>
      </c>
      <c r="B6" s="59" t="s">
        <v>88</v>
      </c>
      <c r="C6" s="59" t="s">
        <v>102</v>
      </c>
    </row>
    <row r="7" spans="1:3" s="1" customFormat="1" ht="30.75" customHeight="1">
      <c r="A7" s="58"/>
      <c r="B7" s="75"/>
      <c r="C7" s="75"/>
    </row>
    <row r="8" spans="1:3" s="1" customFormat="1" ht="15.75">
      <c r="A8" s="2" t="s">
        <v>2</v>
      </c>
      <c r="B8" s="3">
        <v>5030</v>
      </c>
      <c r="C8" s="4">
        <v>4760</v>
      </c>
    </row>
    <row r="9" spans="1:3" s="1" customFormat="1" ht="15.75">
      <c r="A9" s="2" t="s">
        <v>3</v>
      </c>
      <c r="B9" s="3">
        <v>3818</v>
      </c>
      <c r="C9" s="4">
        <v>3613</v>
      </c>
    </row>
    <row r="10" spans="1:3" s="1" customFormat="1" ht="15.75">
      <c r="A10" s="2" t="s">
        <v>4</v>
      </c>
      <c r="B10" s="3">
        <v>7132</v>
      </c>
      <c r="C10" s="4">
        <v>6749</v>
      </c>
    </row>
    <row r="11" spans="1:3" s="1" customFormat="1" ht="15.75">
      <c r="A11" s="2" t="s">
        <v>5</v>
      </c>
      <c r="B11" s="3">
        <v>5520</v>
      </c>
      <c r="C11" s="4">
        <v>5223</v>
      </c>
    </row>
    <row r="12" spans="1:3" s="1" customFormat="1" ht="15.75">
      <c r="A12" s="2" t="s">
        <v>6</v>
      </c>
      <c r="B12" s="3">
        <v>5725</v>
      </c>
      <c r="C12" s="4">
        <v>5418</v>
      </c>
    </row>
    <row r="13" spans="1:3" s="1" customFormat="1" ht="15.75">
      <c r="A13" s="2" t="s">
        <v>7</v>
      </c>
      <c r="B13" s="3">
        <v>5125</v>
      </c>
      <c r="C13" s="4">
        <v>4850</v>
      </c>
    </row>
    <row r="14" spans="1:3" s="1" customFormat="1" ht="15.75">
      <c r="A14" s="2" t="s">
        <v>8</v>
      </c>
      <c r="B14" s="3">
        <v>7145</v>
      </c>
      <c r="C14" s="4">
        <v>6761</v>
      </c>
    </row>
    <row r="15" spans="1:3" s="1" customFormat="1" ht="15.75">
      <c r="A15" s="2" t="s">
        <v>9</v>
      </c>
      <c r="B15" s="3">
        <v>5523</v>
      </c>
      <c r="C15" s="4">
        <v>5226</v>
      </c>
    </row>
    <row r="16" spans="1:3" s="1" customFormat="1" ht="15.75">
      <c r="A16" s="2" t="s">
        <v>10</v>
      </c>
      <c r="B16" s="3">
        <v>3543</v>
      </c>
      <c r="C16" s="4">
        <v>3352</v>
      </c>
    </row>
    <row r="17" spans="1:3" s="1" customFormat="1" ht="15.75">
      <c r="A17" s="2" t="s">
        <v>11</v>
      </c>
      <c r="B17" s="3">
        <v>5690</v>
      </c>
      <c r="C17" s="4">
        <v>5385</v>
      </c>
    </row>
    <row r="18" spans="1:3" s="1" customFormat="1" ht="15.75">
      <c r="A18" s="2" t="s">
        <v>12</v>
      </c>
      <c r="B18" s="3">
        <v>15302</v>
      </c>
      <c r="C18" s="4">
        <v>14480</v>
      </c>
    </row>
    <row r="19" spans="1:3" s="1" customFormat="1" ht="15.75">
      <c r="A19" s="2" t="s">
        <v>13</v>
      </c>
      <c r="B19" s="3">
        <v>5390</v>
      </c>
      <c r="C19" s="4">
        <v>5101</v>
      </c>
    </row>
    <row r="20" spans="1:3" s="1" customFormat="1" ht="15.75">
      <c r="A20" s="2" t="s">
        <v>14</v>
      </c>
      <c r="B20" s="3">
        <v>10882</v>
      </c>
      <c r="C20" s="4">
        <v>10298</v>
      </c>
    </row>
    <row r="21" spans="1:3" s="1" customFormat="1" ht="15.75">
      <c r="A21" s="2" t="s">
        <v>15</v>
      </c>
      <c r="B21" s="3">
        <v>5265</v>
      </c>
      <c r="C21" s="4">
        <v>4982</v>
      </c>
    </row>
    <row r="22" spans="1:3" s="1" customFormat="1" ht="15.75">
      <c r="A22" s="2" t="s">
        <v>16</v>
      </c>
      <c r="B22" s="3">
        <v>5390</v>
      </c>
      <c r="C22" s="4">
        <v>5101</v>
      </c>
    </row>
    <row r="23" spans="1:3" s="1" customFormat="1" ht="15.75">
      <c r="A23" s="2" t="s">
        <v>17</v>
      </c>
      <c r="B23" s="3">
        <v>9377</v>
      </c>
      <c r="C23" s="4">
        <v>8874</v>
      </c>
    </row>
    <row r="24" spans="1:3" s="1" customFormat="1" ht="15.75">
      <c r="A24" s="2" t="s">
        <v>18</v>
      </c>
      <c r="B24" s="3">
        <v>7100</v>
      </c>
      <c r="C24" s="4">
        <v>6719</v>
      </c>
    </row>
    <row r="25" spans="1:3" s="1" customFormat="1" ht="15.75">
      <c r="A25" s="5" t="s">
        <v>19</v>
      </c>
      <c r="B25" s="3">
        <v>4105</v>
      </c>
      <c r="C25" s="4">
        <v>3884</v>
      </c>
    </row>
    <row r="26" spans="1:3" s="1" customFormat="1" ht="15.75">
      <c r="A26" s="6" t="s">
        <v>20</v>
      </c>
      <c r="B26" s="7">
        <v>5576</v>
      </c>
      <c r="C26" s="4">
        <v>5276</v>
      </c>
    </row>
    <row r="27" spans="1:3" s="1" customFormat="1" ht="15.75">
      <c r="A27" s="6" t="s">
        <v>21</v>
      </c>
      <c r="B27" s="7">
        <v>10505</v>
      </c>
      <c r="C27" s="4">
        <v>9941</v>
      </c>
    </row>
    <row r="28" spans="1:3" s="1" customFormat="1" ht="15.75">
      <c r="A28" s="6" t="s">
        <v>22</v>
      </c>
      <c r="B28" s="7">
        <v>6218</v>
      </c>
      <c r="C28" s="4">
        <v>5884</v>
      </c>
    </row>
    <row r="29" spans="1:3" s="1" customFormat="1" ht="15.75">
      <c r="A29" s="6" t="s">
        <v>23</v>
      </c>
      <c r="B29" s="7">
        <v>4848</v>
      </c>
      <c r="C29" s="4">
        <v>4587</v>
      </c>
    </row>
    <row r="30" spans="1:3" s="1" customFormat="1" ht="15.75">
      <c r="A30" s="6" t="s">
        <v>24</v>
      </c>
      <c r="B30" s="7">
        <v>8804</v>
      </c>
      <c r="C30" s="4">
        <v>8331</v>
      </c>
    </row>
    <row r="31" spans="1:3" s="1" customFormat="1" ht="15.75">
      <c r="A31" s="6" t="s">
        <v>25</v>
      </c>
      <c r="B31" s="7">
        <v>3951</v>
      </c>
      <c r="C31" s="4">
        <v>3739</v>
      </c>
    </row>
    <row r="32" spans="1:3" s="1" customFormat="1" ht="15.75">
      <c r="A32" s="6" t="s">
        <v>26</v>
      </c>
      <c r="B32" s="7">
        <v>6603</v>
      </c>
      <c r="C32" s="4">
        <v>6248</v>
      </c>
    </row>
    <row r="33" spans="1:3" s="1" customFormat="1" ht="15.75">
      <c r="A33" s="6" t="s">
        <v>27</v>
      </c>
      <c r="B33" s="7">
        <v>3912</v>
      </c>
      <c r="C33" s="4">
        <v>3701</v>
      </c>
    </row>
    <row r="34" spans="1:3" s="1" customFormat="1" ht="15.75">
      <c r="A34" s="6" t="s">
        <v>28</v>
      </c>
      <c r="B34" s="7">
        <v>3471</v>
      </c>
      <c r="C34" s="4">
        <v>3284</v>
      </c>
    </row>
    <row r="35" spans="1:3" s="1" customFormat="1" ht="15.75">
      <c r="A35" s="6" t="s">
        <v>29</v>
      </c>
      <c r="B35" s="7">
        <v>9736</v>
      </c>
      <c r="C35" s="4">
        <v>9213</v>
      </c>
    </row>
    <row r="36" spans="1:3" s="1" customFormat="1" ht="15.75">
      <c r="A36" s="8" t="s">
        <v>74</v>
      </c>
      <c r="B36" s="9">
        <f>SUM(B8:B35)</f>
        <v>180686</v>
      </c>
      <c r="C36" s="9">
        <f>SUM(C8:C35)</f>
        <v>170980</v>
      </c>
    </row>
    <row r="37" spans="1:3" s="1" customFormat="1" ht="15.75">
      <c r="A37" s="6" t="s">
        <v>31</v>
      </c>
      <c r="B37" s="7"/>
      <c r="C37" s="4"/>
    </row>
    <row r="38" spans="1:3" s="1" customFormat="1" ht="15" customHeight="1">
      <c r="A38" s="6" t="s">
        <v>32</v>
      </c>
      <c r="B38" s="7"/>
      <c r="C38" s="4"/>
    </row>
    <row r="39" spans="1:3" s="1" customFormat="1" ht="15.75">
      <c r="A39" s="6" t="s">
        <v>33</v>
      </c>
      <c r="B39" s="7"/>
      <c r="C39" s="4"/>
    </row>
    <row r="40" spans="1:3" s="1" customFormat="1" ht="15.75">
      <c r="A40" s="6" t="s">
        <v>34</v>
      </c>
      <c r="B40" s="7"/>
      <c r="C40" s="4"/>
    </row>
    <row r="41" spans="1:3" s="1" customFormat="1" ht="15.75">
      <c r="A41" s="10" t="s">
        <v>35</v>
      </c>
      <c r="B41" s="7"/>
      <c r="C41" s="4"/>
    </row>
    <row r="42" spans="1:3" s="1" customFormat="1" ht="15.75">
      <c r="A42" s="10" t="s">
        <v>36</v>
      </c>
      <c r="B42" s="7"/>
      <c r="C42" s="4"/>
    </row>
    <row r="43" spans="1:3" s="1" customFormat="1" ht="15.75">
      <c r="A43" s="10" t="s">
        <v>37</v>
      </c>
      <c r="B43" s="7"/>
      <c r="C43" s="4"/>
    </row>
    <row r="44" spans="1:3" s="1" customFormat="1" ht="15.75">
      <c r="A44" s="10" t="s">
        <v>38</v>
      </c>
      <c r="B44" s="7"/>
      <c r="C44" s="4"/>
    </row>
    <row r="45" spans="1:3" s="1" customFormat="1" ht="15.75">
      <c r="A45" s="10" t="s">
        <v>39</v>
      </c>
      <c r="B45" s="7"/>
      <c r="C45" s="4"/>
    </row>
    <row r="46" spans="1:3" s="1" customFormat="1" ht="15.75">
      <c r="A46" s="10" t="s">
        <v>40</v>
      </c>
      <c r="B46" s="7"/>
      <c r="C46" s="4"/>
    </row>
    <row r="47" spans="1:3" s="1" customFormat="1" ht="15.75">
      <c r="A47" s="10" t="s">
        <v>41</v>
      </c>
      <c r="B47" s="7"/>
      <c r="C47" s="4"/>
    </row>
    <row r="48" spans="1:3" s="1" customFormat="1" ht="15.75">
      <c r="A48" s="10" t="s">
        <v>42</v>
      </c>
      <c r="B48" s="7"/>
      <c r="C48" s="4"/>
    </row>
    <row r="49" spans="1:3" s="1" customFormat="1" ht="15.75">
      <c r="A49" s="10" t="s">
        <v>43</v>
      </c>
      <c r="B49" s="7"/>
      <c r="C49" s="4"/>
    </row>
    <row r="50" spans="1:3" s="1" customFormat="1" ht="15.75">
      <c r="A50" s="10" t="s">
        <v>44</v>
      </c>
      <c r="B50" s="7"/>
      <c r="C50" s="4"/>
    </row>
    <row r="51" spans="1:3" s="1" customFormat="1" ht="15.75">
      <c r="A51" s="10" t="s">
        <v>45</v>
      </c>
      <c r="B51" s="7"/>
      <c r="C51" s="4"/>
    </row>
    <row r="52" spans="1:3" s="1" customFormat="1" ht="15.75">
      <c r="A52" s="10" t="s">
        <v>46</v>
      </c>
      <c r="B52" s="7">
        <v>131300</v>
      </c>
      <c r="C52" s="4">
        <f>124249+5</f>
        <v>124254</v>
      </c>
    </row>
    <row r="53" spans="1:3" s="1" customFormat="1" ht="15.75">
      <c r="A53" s="11" t="s">
        <v>74</v>
      </c>
      <c r="B53" s="9">
        <f>SUM(B37:B52)</f>
        <v>131300</v>
      </c>
      <c r="C53" s="9">
        <f>SUM(C37:C52)</f>
        <v>124254</v>
      </c>
    </row>
    <row r="54" spans="1:3" s="1" customFormat="1" ht="15.75">
      <c r="A54" s="10" t="s">
        <v>47</v>
      </c>
      <c r="B54" s="7"/>
      <c r="C54" s="4"/>
    </row>
    <row r="55" spans="1:3" s="1" customFormat="1" ht="15.75">
      <c r="A55" s="10" t="s">
        <v>48</v>
      </c>
      <c r="B55" s="7"/>
      <c r="C55" s="4"/>
    </row>
    <row r="56" spans="1:3" s="1" customFormat="1" ht="15.75">
      <c r="A56" s="10" t="s">
        <v>49</v>
      </c>
      <c r="B56" s="7"/>
      <c r="C56" s="4"/>
    </row>
    <row r="57" spans="1:3" s="1" customFormat="1" ht="18" customHeight="1">
      <c r="A57" s="10" t="s">
        <v>50</v>
      </c>
      <c r="B57" s="7"/>
      <c r="C57" s="4"/>
    </row>
    <row r="58" spans="1:3" s="1" customFormat="1" ht="31.5">
      <c r="A58" s="10" t="s">
        <v>51</v>
      </c>
      <c r="B58" s="7"/>
      <c r="C58" s="4"/>
    </row>
    <row r="59" spans="1:3" s="1" customFormat="1" ht="15.75">
      <c r="A59" s="10" t="s">
        <v>52</v>
      </c>
      <c r="B59" s="7"/>
      <c r="C59" s="4"/>
    </row>
    <row r="60" spans="1:3" s="1" customFormat="1" ht="31.5">
      <c r="A60" s="10" t="s">
        <v>53</v>
      </c>
      <c r="B60" s="7"/>
      <c r="C60" s="4"/>
    </row>
    <row r="61" spans="1:3" s="1" customFormat="1" ht="15.75">
      <c r="A61" s="12" t="s">
        <v>82</v>
      </c>
      <c r="B61" s="13"/>
      <c r="C61" s="4"/>
    </row>
    <row r="62" spans="1:3" s="1" customFormat="1" ht="15.75">
      <c r="A62" s="10" t="s">
        <v>54</v>
      </c>
      <c r="B62" s="7"/>
      <c r="C62" s="4"/>
    </row>
    <row r="63" spans="1:3" s="1" customFormat="1" ht="15.75">
      <c r="A63" s="11" t="s">
        <v>74</v>
      </c>
      <c r="B63" s="14"/>
      <c r="C63" s="9">
        <f>SUM(C54:C62)</f>
        <v>0</v>
      </c>
    </row>
    <row r="64" spans="1:3" s="1" customFormat="1" ht="15.75">
      <c r="A64" s="15" t="s">
        <v>55</v>
      </c>
      <c r="B64" s="16"/>
      <c r="C64" s="4"/>
    </row>
    <row r="65" spans="1:3" s="1" customFormat="1" ht="15.75">
      <c r="A65" s="15" t="s">
        <v>56</v>
      </c>
      <c r="B65" s="16"/>
      <c r="C65" s="4"/>
    </row>
    <row r="66" spans="1:3" s="1" customFormat="1" ht="15.75">
      <c r="A66" s="15" t="s">
        <v>57</v>
      </c>
      <c r="B66" s="16">
        <v>31422</v>
      </c>
      <c r="C66" s="4">
        <v>29734</v>
      </c>
    </row>
    <row r="67" spans="1:3" s="1" customFormat="1" ht="15.75">
      <c r="A67" s="15" t="s">
        <v>83</v>
      </c>
      <c r="B67" s="16"/>
      <c r="C67" s="4"/>
    </row>
    <row r="68" spans="1:3" s="1" customFormat="1" ht="15.75">
      <c r="A68" s="11" t="s">
        <v>74</v>
      </c>
      <c r="B68" s="9">
        <f>SUM(B64:B67)</f>
        <v>31422</v>
      </c>
      <c r="C68" s="9">
        <f>SUM(C64:C67)</f>
        <v>29734</v>
      </c>
    </row>
    <row r="69" spans="1:3" s="1" customFormat="1" ht="15.75">
      <c r="A69" s="34" t="s">
        <v>58</v>
      </c>
      <c r="B69" s="35">
        <v>14297</v>
      </c>
      <c r="C69" s="4">
        <v>13529</v>
      </c>
    </row>
    <row r="70" spans="1:3" s="1" customFormat="1" ht="15.75">
      <c r="A70" s="36" t="s">
        <v>59</v>
      </c>
      <c r="B70" s="37"/>
      <c r="C70" s="4"/>
    </row>
    <row r="71" spans="1:3" s="1" customFormat="1" ht="32.25" customHeight="1">
      <c r="A71" s="21" t="s">
        <v>116</v>
      </c>
      <c r="B71" s="24"/>
      <c r="C71" s="4"/>
    </row>
    <row r="72" spans="1:3" s="1" customFormat="1" ht="15.75">
      <c r="A72" s="23" t="s">
        <v>60</v>
      </c>
      <c r="B72" s="24"/>
      <c r="C72" s="4"/>
    </row>
    <row r="73" spans="1:3" s="1" customFormat="1" ht="15.75">
      <c r="A73" s="21" t="s">
        <v>115</v>
      </c>
      <c r="B73" s="24"/>
      <c r="C73" s="4"/>
    </row>
    <row r="74" spans="1:3" s="1" customFormat="1" ht="15.75">
      <c r="A74" s="23" t="s">
        <v>61</v>
      </c>
      <c r="B74" s="24"/>
      <c r="C74" s="4"/>
    </row>
    <row r="75" spans="1:3" s="1" customFormat="1" ht="15.75">
      <c r="A75" s="23" t="s">
        <v>62</v>
      </c>
      <c r="B75" s="24"/>
      <c r="C75" s="4"/>
    </row>
    <row r="76" spans="1:3" s="1" customFormat="1" ht="15.75">
      <c r="A76" s="23" t="s">
        <v>63</v>
      </c>
      <c r="B76" s="24"/>
      <c r="C76" s="4"/>
    </row>
    <row r="77" spans="1:3" s="1" customFormat="1" ht="15.75">
      <c r="A77" s="21" t="s">
        <v>110</v>
      </c>
      <c r="B77" s="24"/>
      <c r="C77" s="4"/>
    </row>
    <row r="78" spans="1:3" s="1" customFormat="1" ht="15.75">
      <c r="A78" s="23" t="s">
        <v>64</v>
      </c>
      <c r="B78" s="24"/>
      <c r="C78" s="4"/>
    </row>
    <row r="79" spans="1:3" s="1" customFormat="1" ht="15.75">
      <c r="A79" s="23" t="s">
        <v>65</v>
      </c>
      <c r="B79" s="24"/>
      <c r="C79" s="4"/>
    </row>
    <row r="80" spans="1:3" s="1" customFormat="1" ht="15.75">
      <c r="A80" s="23" t="s">
        <v>66</v>
      </c>
      <c r="B80" s="24"/>
      <c r="C80" s="4"/>
    </row>
    <row r="81" spans="1:3" s="1" customFormat="1" ht="15.75">
      <c r="A81" s="23" t="s">
        <v>67</v>
      </c>
      <c r="B81" s="24"/>
      <c r="C81" s="4"/>
    </row>
    <row r="82" spans="1:3" s="1" customFormat="1" ht="15.75">
      <c r="A82" s="23" t="s">
        <v>68</v>
      </c>
      <c r="B82" s="24"/>
      <c r="C82" s="4"/>
    </row>
    <row r="83" spans="1:3" s="1" customFormat="1" ht="15.75">
      <c r="A83" s="23" t="s">
        <v>69</v>
      </c>
      <c r="B83" s="24"/>
      <c r="C83" s="4"/>
    </row>
    <row r="84" spans="1:3" s="1" customFormat="1" ht="16.5" customHeight="1">
      <c r="A84" s="23" t="s">
        <v>70</v>
      </c>
      <c r="B84" s="24"/>
      <c r="C84" s="4"/>
    </row>
    <row r="85" spans="1:3" s="1" customFormat="1" ht="15.75">
      <c r="A85" s="23" t="s">
        <v>71</v>
      </c>
      <c r="B85" s="24"/>
      <c r="C85" s="4"/>
    </row>
    <row r="86" spans="1:3" s="1" customFormat="1" ht="15.75">
      <c r="A86" s="23" t="s">
        <v>72</v>
      </c>
      <c r="B86" s="24"/>
      <c r="C86" s="4"/>
    </row>
    <row r="87" spans="1:3" s="1" customFormat="1" ht="15.75">
      <c r="A87" s="21" t="s">
        <v>111</v>
      </c>
      <c r="B87" s="24"/>
      <c r="C87" s="4"/>
    </row>
    <row r="88" spans="1:3" s="1" customFormat="1" ht="15.75">
      <c r="A88" s="23" t="s">
        <v>73</v>
      </c>
      <c r="B88" s="24"/>
      <c r="C88" s="4"/>
    </row>
    <row r="89" spans="1:3" s="26" customFormat="1" ht="15.75">
      <c r="A89" s="25" t="s">
        <v>74</v>
      </c>
      <c r="B89" s="9">
        <f>SUM(B69:B88)</f>
        <v>14297</v>
      </c>
      <c r="C89" s="9">
        <f>SUM(C69:C88)</f>
        <v>13529</v>
      </c>
    </row>
    <row r="90" spans="1:4" s="1" customFormat="1" ht="15.75">
      <c r="A90" s="23" t="s">
        <v>75</v>
      </c>
      <c r="B90" s="24"/>
      <c r="C90" s="4"/>
      <c r="D90" s="31"/>
    </row>
    <row r="91" spans="1:3" s="1" customFormat="1" ht="15.75">
      <c r="A91" s="23" t="s">
        <v>76</v>
      </c>
      <c r="B91" s="24"/>
      <c r="C91" s="4"/>
    </row>
    <row r="92" spans="1:3" s="1" customFormat="1" ht="15.75">
      <c r="A92" s="23" t="s">
        <v>77</v>
      </c>
      <c r="B92" s="24"/>
      <c r="C92" s="4"/>
    </row>
    <row r="93" spans="1:3" s="1" customFormat="1" ht="15.75">
      <c r="A93" s="28" t="s">
        <v>78</v>
      </c>
      <c r="B93" s="29"/>
      <c r="C93" s="4"/>
    </row>
    <row r="94" spans="1:3" s="1" customFormat="1" ht="15.75">
      <c r="A94" s="28" t="s">
        <v>79</v>
      </c>
      <c r="B94" s="29"/>
      <c r="C94" s="4"/>
    </row>
    <row r="95" spans="1:3" s="1" customFormat="1" ht="15.75">
      <c r="A95" s="25" t="s">
        <v>74</v>
      </c>
      <c r="B95" s="9">
        <f>SUM(B90:B94)</f>
        <v>0</v>
      </c>
      <c r="C95" s="9">
        <f>SUM(C90:C94)</f>
        <v>0</v>
      </c>
    </row>
    <row r="96" spans="1:3" s="1" customFormat="1" ht="15.75">
      <c r="A96" s="30" t="s">
        <v>80</v>
      </c>
      <c r="B96" s="9">
        <f>B36+B53+B63+B68+B89+B95</f>
        <v>357705</v>
      </c>
      <c r="C96" s="9">
        <f>C36+C53+C63+C68+C89+C95</f>
        <v>338497</v>
      </c>
    </row>
    <row r="97" spans="2:3" s="1" customFormat="1" ht="12.75">
      <c r="B97" s="31"/>
      <c r="C97" s="31"/>
    </row>
    <row r="98" spans="2:3" s="1" customFormat="1" ht="12.75">
      <c r="B98" s="31"/>
      <c r="C98" s="31"/>
    </row>
    <row r="99" spans="2:3" s="1" customFormat="1" ht="12.75">
      <c r="B99" s="31"/>
      <c r="C99" s="31"/>
    </row>
    <row r="100" spans="2:3" s="1" customFormat="1" ht="12.75">
      <c r="B100" s="31"/>
      <c r="C100" s="31"/>
    </row>
    <row r="101" spans="2:3" s="1" customFormat="1" ht="12.75">
      <c r="B101" s="31"/>
      <c r="C101" s="31"/>
    </row>
    <row r="102" spans="2:3" s="1" customFormat="1" ht="12.75">
      <c r="B102" s="31"/>
      <c r="C102" s="31"/>
    </row>
    <row r="103" spans="2:3" s="1" customFormat="1" ht="12.75">
      <c r="B103" s="31"/>
      <c r="C103" s="31"/>
    </row>
    <row r="104" spans="2:3" s="1" customFormat="1" ht="12.75">
      <c r="B104" s="31"/>
      <c r="C104" s="31"/>
    </row>
    <row r="105" spans="2:3" s="1" customFormat="1" ht="12.75">
      <c r="B105" s="31"/>
      <c r="C105" s="31"/>
    </row>
    <row r="106" spans="2:3" s="1" customFormat="1" ht="12.75">
      <c r="B106" s="31"/>
      <c r="C106" s="31"/>
    </row>
    <row r="107" spans="2:3" s="1" customFormat="1" ht="12.75">
      <c r="B107" s="31"/>
      <c r="C107" s="31"/>
    </row>
    <row r="108" spans="2:3" s="1" customFormat="1" ht="12.75">
      <c r="B108" s="31"/>
      <c r="C108" s="31"/>
    </row>
    <row r="109" spans="2:3" s="1" customFormat="1" ht="12.75">
      <c r="B109" s="31"/>
      <c r="C109" s="31"/>
    </row>
    <row r="110" spans="2:3" s="1" customFormat="1" ht="12.75">
      <c r="B110" s="31"/>
      <c r="C110" s="31"/>
    </row>
    <row r="111" spans="2:3" s="1" customFormat="1" ht="12.75">
      <c r="B111" s="31"/>
      <c r="C111" s="31"/>
    </row>
    <row r="112" spans="2:3" s="1" customFormat="1" ht="12.75">
      <c r="B112" s="31"/>
      <c r="C112" s="31"/>
    </row>
    <row r="113" spans="2:3" s="1" customFormat="1" ht="12.75">
      <c r="B113" s="31"/>
      <c r="C113" s="31"/>
    </row>
    <row r="114" spans="2:3" s="1" customFormat="1" ht="12.75">
      <c r="B114" s="31"/>
      <c r="C114" s="31"/>
    </row>
    <row r="115" spans="2:3" s="1" customFormat="1" ht="12.75">
      <c r="B115" s="31"/>
      <c r="C115" s="31"/>
    </row>
    <row r="116" spans="2:3" s="1" customFormat="1" ht="12.75">
      <c r="B116" s="31"/>
      <c r="C116" s="31"/>
    </row>
    <row r="117" spans="2:3" s="1" customFormat="1" ht="12.75">
      <c r="B117" s="31"/>
      <c r="C117" s="31"/>
    </row>
    <row r="118" spans="2:3" s="1" customFormat="1" ht="12.75">
      <c r="B118" s="31"/>
      <c r="C118" s="31"/>
    </row>
    <row r="119" spans="2:3" s="1" customFormat="1" ht="12.75">
      <c r="B119" s="31"/>
      <c r="C119" s="31"/>
    </row>
    <row r="120" spans="2:3" s="1" customFormat="1" ht="12.75">
      <c r="B120" s="31"/>
      <c r="C120" s="31"/>
    </row>
    <row r="121" spans="2:3" s="39" customFormat="1" ht="12.75">
      <c r="B121" s="38"/>
      <c r="C121" s="38"/>
    </row>
    <row r="122" spans="2:3" s="39" customFormat="1" ht="12.75">
      <c r="B122" s="38"/>
      <c r="C122" s="38"/>
    </row>
    <row r="123" spans="2:3" s="39" customFormat="1" ht="12.75">
      <c r="B123" s="38"/>
      <c r="C123" s="38"/>
    </row>
    <row r="124" spans="2:3" s="39" customFormat="1" ht="12.75">
      <c r="B124" s="38"/>
      <c r="C124" s="38"/>
    </row>
    <row r="125" spans="2:3" s="39" customFormat="1" ht="12.75">
      <c r="B125" s="38"/>
      <c r="C125" s="38"/>
    </row>
    <row r="126" spans="2:3" s="39" customFormat="1" ht="12.75">
      <c r="B126" s="38"/>
      <c r="C126" s="38"/>
    </row>
    <row r="127" spans="2:3" s="39" customFormat="1" ht="12.75">
      <c r="B127" s="38"/>
      <c r="C127" s="38"/>
    </row>
    <row r="128" spans="2:3" s="39" customFormat="1" ht="12.75">
      <c r="B128" s="38"/>
      <c r="C128" s="38"/>
    </row>
    <row r="129" spans="2:3" s="39" customFormat="1" ht="12.75">
      <c r="B129" s="38"/>
      <c r="C129" s="38"/>
    </row>
    <row r="130" spans="2:3" s="39" customFormat="1" ht="12.75">
      <c r="B130" s="38"/>
      <c r="C130" s="38"/>
    </row>
    <row r="131" spans="2:3" s="39" customFormat="1" ht="12.75">
      <c r="B131" s="38"/>
      <c r="C131" s="38"/>
    </row>
    <row r="132" spans="2:3" s="39" customFormat="1" ht="12.75">
      <c r="B132" s="38"/>
      <c r="C132" s="38"/>
    </row>
    <row r="133" spans="2:3" s="39" customFormat="1" ht="12.75">
      <c r="B133" s="38"/>
      <c r="C133" s="38"/>
    </row>
    <row r="134" spans="2:3" s="39" customFormat="1" ht="12.75">
      <c r="B134" s="38"/>
      <c r="C134" s="38"/>
    </row>
    <row r="135" spans="2:3" s="39" customFormat="1" ht="12.75">
      <c r="B135" s="38"/>
      <c r="C135" s="38"/>
    </row>
    <row r="136" spans="2:3" s="39" customFormat="1" ht="12.75">
      <c r="B136" s="38"/>
      <c r="C136" s="38"/>
    </row>
    <row r="137" spans="2:3" s="39" customFormat="1" ht="12.75">
      <c r="B137" s="38"/>
      <c r="C137" s="38"/>
    </row>
    <row r="138" spans="2:3" s="39" customFormat="1" ht="12.75">
      <c r="B138" s="38"/>
      <c r="C138" s="38"/>
    </row>
    <row r="139" spans="2:3" s="39" customFormat="1" ht="12.75">
      <c r="B139" s="38"/>
      <c r="C139" s="38"/>
    </row>
  </sheetData>
  <sheetProtection/>
  <mergeCells count="4">
    <mergeCell ref="A5:C5"/>
    <mergeCell ref="A6:A7"/>
    <mergeCell ref="B6:B7"/>
    <mergeCell ref="C6:C7"/>
  </mergeCells>
  <printOptions horizontalCentered="1"/>
  <pageMargins left="0.1968503937007874" right="0" top="0" bottom="0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Еремина Ольга Викторовна</dc:creator>
  <cp:keywords/>
  <dc:description/>
  <cp:lastModifiedBy>Марина Сидоркина</cp:lastModifiedBy>
  <cp:lastPrinted>2016-01-22T13:26:34Z</cp:lastPrinted>
  <dcterms:created xsi:type="dcterms:W3CDTF">2015-01-16T13:35:22Z</dcterms:created>
  <dcterms:modified xsi:type="dcterms:W3CDTF">2016-02-01T12:42:01Z</dcterms:modified>
  <cp:category/>
  <cp:version/>
  <cp:contentType/>
  <cp:contentStatus/>
</cp:coreProperties>
</file>